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>
    <definedName name="Différé">'Feuille1'!$I$13</definedName>
    <definedName name="FraisF">'Feuille1'!$D$12</definedName>
    <definedName name="FraisV">'Feuille1'!$D$13</definedName>
    <definedName name="MtEch">'Feuille1'!$I$6</definedName>
    <definedName name="MtEmprunt">'Feuille1'!$D$5</definedName>
    <definedName name="NbDeci">2</definedName>
    <definedName name="NbEch">'Feuille1'!$I$11</definedName>
    <definedName name="NbEchAn">'Feuille1'!$I$10</definedName>
    <definedName name="TxPer">'Feuille1'!$I$8</definedName>
  </definedNames>
  <calcPr fullCalcOnLoad="1"/>
</workbook>
</file>

<file path=xl/sharedStrings.xml><?xml version="1.0" encoding="utf-8"?>
<sst xmlns="http://schemas.openxmlformats.org/spreadsheetml/2006/main" count="36" uniqueCount="36">
  <si>
    <t>Caractéristiques du crédit</t>
  </si>
  <si>
    <t>Données calculées</t>
  </si>
  <si>
    <t>Montant emprunté</t>
  </si>
  <si>
    <t xml:space="preserve">Taux annuel </t>
  </si>
  <si>
    <t>P</t>
  </si>
  <si>
    <t>Montant échéance</t>
  </si>
  <si>
    <t>Durée   (en année)</t>
  </si>
  <si>
    <t>(et/ou en mois)</t>
  </si>
  <si>
    <t>Taux période</t>
  </si>
  <si>
    <t>Périodicité échéance</t>
  </si>
  <si>
    <t>M</t>
  </si>
  <si>
    <r>
      <t>Date 1</t>
    </r>
    <r>
      <rPr>
        <vertAlign val="superscript"/>
        <sz val="10"/>
        <rFont val="Arial"/>
        <family val="2"/>
      </rPr>
      <t>ere</t>
    </r>
    <r>
      <rPr>
        <sz val="10"/>
        <rFont val="Arial"/>
        <family val="2"/>
      </rPr>
      <t xml:space="preserve"> échéance</t>
    </r>
  </si>
  <si>
    <t>Nombre échéance par an</t>
  </si>
  <si>
    <t>Différé de paiement (mois)</t>
  </si>
  <si>
    <t>Nombre échéance total</t>
  </si>
  <si>
    <t>Frais fixe (adi, …)</t>
  </si>
  <si>
    <t>Durée (en mois)</t>
  </si>
  <si>
    <t>Frais en % CRD</t>
  </si>
  <si>
    <t>Nb d'échéance différé</t>
  </si>
  <si>
    <t>Récapitulatif</t>
  </si>
  <si>
    <t>Nbre
 Ech</t>
  </si>
  <si>
    <t>Dernière
échéance</t>
  </si>
  <si>
    <t>Emprunt</t>
  </si>
  <si>
    <t>Total Intérêts à payer</t>
  </si>
  <si>
    <t>Total Capital
remboursé</t>
  </si>
  <si>
    <t>Total Frais</t>
  </si>
  <si>
    <t>Total Échéances</t>
  </si>
  <si>
    <t>Tableau d'amortissement</t>
  </si>
  <si>
    <t>N° Ech</t>
  </si>
  <si>
    <t>Date</t>
  </si>
  <si>
    <t>Capital restant dû</t>
  </si>
  <si>
    <t>Intérêts
à payer</t>
  </si>
  <si>
    <t>Capital  remboursé</t>
  </si>
  <si>
    <t>Frais</t>
  </si>
  <si>
    <t>Échéance payée</t>
  </si>
  <si>
    <t>http://jlabfinance.free.fr/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</si>
</sst>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00%"/>
    <numFmt numFmtId="166" formatCode="dd/mm/yy"/>
    <numFmt numFmtId="167" formatCode="mm/yyyy"/>
  </numFmts>
  <fonts count="7">
    <font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4" fontId="0" fillId="3" borderId="6" xfId="0" applyNumberFormat="1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64" fontId="0" fillId="3" borderId="6" xfId="0" applyNumberFormat="1" applyFill="1" applyBorder="1" applyAlignment="1" applyProtection="1">
      <alignment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4" fontId="2" fillId="2" borderId="2" xfId="0" applyNumberFormat="1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/>
      <protection locked="0"/>
    </xf>
    <xf numFmtId="165" fontId="0" fillId="2" borderId="2" xfId="0" applyNumberForma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/>
    </xf>
    <xf numFmtId="166" fontId="0" fillId="3" borderId="6" xfId="0" applyNumberFormat="1" applyFill="1" applyBorder="1" applyAlignment="1" applyProtection="1">
      <alignment/>
      <protection locked="0"/>
    </xf>
    <xf numFmtId="0" fontId="0" fillId="3" borderId="6" xfId="0" applyNumberFormat="1" applyFill="1" applyBorder="1" applyAlignment="1" applyProtection="1">
      <alignment/>
      <protection locked="0"/>
    </xf>
    <xf numFmtId="4" fontId="0" fillId="3" borderId="6" xfId="0" applyNumberForma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 horizontal="right"/>
      <protection/>
    </xf>
    <xf numFmtId="166" fontId="0" fillId="2" borderId="9" xfId="0" applyNumberForma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2" borderId="11" xfId="0" applyFill="1" applyBorder="1" applyAlignment="1" applyProtection="1">
      <alignment/>
      <protection/>
    </xf>
    <xf numFmtId="167" fontId="0" fillId="2" borderId="12" xfId="0" applyNumberFormat="1" applyFill="1" applyBorder="1" applyAlignment="1" applyProtection="1">
      <alignment/>
      <protection/>
    </xf>
    <xf numFmtId="4" fontId="0" fillId="2" borderId="12" xfId="0" applyNumberFormat="1" applyFill="1" applyBorder="1" applyAlignment="1" applyProtection="1">
      <alignment/>
      <protection/>
    </xf>
    <xf numFmtId="4" fontId="0" fillId="2" borderId="13" xfId="0" applyNumberFormat="1" applyFill="1" applyBorder="1" applyAlignment="1" applyProtection="1">
      <alignment/>
      <protection/>
    </xf>
    <xf numFmtId="4" fontId="0" fillId="2" borderId="14" xfId="0" applyNumberFormat="1" applyFill="1" applyBorder="1" applyAlignment="1" applyProtection="1">
      <alignment/>
      <protection/>
    </xf>
    <xf numFmtId="4" fontId="0" fillId="2" borderId="15" xfId="0" applyNumberForma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167" fontId="0" fillId="2" borderId="17" xfId="0" applyNumberFormat="1" applyFill="1" applyBorder="1" applyAlignment="1" applyProtection="1">
      <alignment/>
      <protection/>
    </xf>
    <xf numFmtId="4" fontId="0" fillId="2" borderId="17" xfId="0" applyNumberFormat="1" applyFill="1" applyBorder="1" applyAlignment="1" applyProtection="1">
      <alignment/>
      <protection/>
    </xf>
    <xf numFmtId="4" fontId="0" fillId="2" borderId="18" xfId="0" applyNumberFormat="1" applyFill="1" applyBorder="1" applyAlignment="1" applyProtection="1">
      <alignment/>
      <protection/>
    </xf>
    <xf numFmtId="4" fontId="0" fillId="2" borderId="19" xfId="0" applyNumberFormat="1" applyFill="1" applyBorder="1" applyAlignment="1" applyProtection="1">
      <alignment/>
      <protection/>
    </xf>
    <xf numFmtId="4" fontId="0" fillId="2" borderId="20" xfId="0" applyNumberFormat="1" applyFill="1" applyBorder="1" applyAlignment="1" applyProtection="1">
      <alignment/>
      <protection/>
    </xf>
    <xf numFmtId="0" fontId="1" fillId="4" borderId="21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right"/>
      <protection/>
    </xf>
    <xf numFmtId="0" fontId="2" fillId="2" borderId="1" xfId="0" applyFont="1" applyFill="1" applyBorder="1" applyAlignment="1" applyProtection="1">
      <alignment horizontal="right"/>
      <protection/>
    </xf>
    <xf numFmtId="0" fontId="0" fillId="2" borderId="22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4" fillId="2" borderId="23" xfId="0" applyFont="1" applyFill="1" applyBorder="1" applyAlignment="1" applyProtection="1">
      <alignment horizontal="right" wrapText="1"/>
      <protection/>
    </xf>
    <xf numFmtId="0" fontId="4" fillId="2" borderId="24" xfId="0" applyFont="1" applyFill="1" applyBorder="1" applyAlignment="1" applyProtection="1">
      <alignment horizontal="right" wrapText="1"/>
      <protection/>
    </xf>
    <xf numFmtId="0" fontId="4" fillId="2" borderId="25" xfId="0" applyFont="1" applyFill="1" applyBorder="1" applyAlignment="1" applyProtection="1">
      <alignment horizontal="right" wrapText="1"/>
      <protection/>
    </xf>
    <xf numFmtId="0" fontId="4" fillId="2" borderId="26" xfId="0" applyFont="1" applyFill="1" applyBorder="1" applyAlignment="1" applyProtection="1">
      <alignment horizontal="right" wrapText="1"/>
      <protection/>
    </xf>
    <xf numFmtId="0" fontId="4" fillId="2" borderId="27" xfId="0" applyFont="1" applyFill="1" applyBorder="1" applyAlignment="1" applyProtection="1">
      <alignment horizontal="right" wrapText="1"/>
      <protection/>
    </xf>
    <xf numFmtId="0" fontId="4" fillId="2" borderId="23" xfId="0" applyFont="1" applyFill="1" applyBorder="1" applyAlignment="1" applyProtection="1">
      <alignment horizontal="right"/>
      <protection/>
    </xf>
    <xf numFmtId="0" fontId="4" fillId="2" borderId="24" xfId="0" applyFont="1" applyFill="1" applyBorder="1" applyAlignment="1" applyProtection="1">
      <alignment horizontal="right"/>
      <protection/>
    </xf>
    <xf numFmtId="0" fontId="6" fillId="0" borderId="0" xfId="15" applyFont="1" applyAlignment="1">
      <alignment/>
    </xf>
    <xf numFmtId="0" fontId="0" fillId="0" borderId="0" xfId="0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labfinance.free.f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6"/>
  <sheetViews>
    <sheetView tabSelected="1" workbookViewId="0" topLeftCell="A1">
      <selection activeCell="K20" sqref="K20"/>
    </sheetView>
  </sheetViews>
  <sheetFormatPr defaultColWidth="11.57421875" defaultRowHeight="12.75"/>
  <sheetData>
    <row r="1" spans="4:8" ht="26.25">
      <c r="D1" s="54" t="s">
        <v>35</v>
      </c>
      <c r="E1" s="55"/>
      <c r="F1" s="55"/>
      <c r="G1" s="55"/>
      <c r="H1" s="55"/>
    </row>
    <row r="3" spans="1:9" s="2" customFormat="1" ht="12.75">
      <c r="A3" s="1"/>
      <c r="B3" s="42" t="s">
        <v>0</v>
      </c>
      <c r="C3" s="42"/>
      <c r="D3" s="42"/>
      <c r="E3" s="42"/>
      <c r="F3" s="1"/>
      <c r="G3" s="42" t="s">
        <v>1</v>
      </c>
      <c r="H3" s="42"/>
      <c r="I3" s="42"/>
    </row>
    <row r="4" spans="1:9" s="2" customFormat="1" ht="12.75">
      <c r="A4" s="1"/>
      <c r="B4" s="3"/>
      <c r="C4" s="4"/>
      <c r="D4" s="4"/>
      <c r="E4" s="5"/>
      <c r="F4" s="1"/>
      <c r="G4" s="6"/>
      <c r="H4" s="7"/>
      <c r="I4" s="8"/>
    </row>
    <row r="5" spans="1:9" s="2" customFormat="1" ht="12.75">
      <c r="A5" s="1"/>
      <c r="B5" s="43" t="s">
        <v>2</v>
      </c>
      <c r="C5" s="43"/>
      <c r="D5" s="9">
        <v>100000</v>
      </c>
      <c r="E5" s="10"/>
      <c r="F5" s="1"/>
      <c r="G5" s="11"/>
      <c r="H5" s="12"/>
      <c r="I5" s="10"/>
    </row>
    <row r="6" spans="1:9" s="2" customFormat="1" ht="12.75">
      <c r="A6" s="1"/>
      <c r="B6" s="43" t="s">
        <v>3</v>
      </c>
      <c r="C6" s="43"/>
      <c r="D6" s="13">
        <v>0.05</v>
      </c>
      <c r="E6" s="14" t="s">
        <v>4</v>
      </c>
      <c r="F6" s="1"/>
      <c r="G6" s="44" t="s">
        <v>5</v>
      </c>
      <c r="H6" s="44"/>
      <c r="I6" s="15">
        <f>ROUND(MtEmprunt*TxPer*((1+TxPer)^NbEch)/(((1+TxPer)^NbEch)-1),NbDeci)</f>
        <v>1060.66</v>
      </c>
    </row>
    <row r="7" spans="1:9" s="2" customFormat="1" ht="12.75">
      <c r="A7" s="1"/>
      <c r="B7" s="43" t="s">
        <v>6</v>
      </c>
      <c r="C7" s="43"/>
      <c r="D7" s="16">
        <v>10</v>
      </c>
      <c r="E7" s="10"/>
      <c r="F7" s="1"/>
      <c r="G7" s="11"/>
      <c r="H7" s="12"/>
      <c r="I7" s="10"/>
    </row>
    <row r="8" spans="1:9" s="2" customFormat="1" ht="12.75">
      <c r="A8" s="1"/>
      <c r="B8" s="43" t="s">
        <v>7</v>
      </c>
      <c r="C8" s="43"/>
      <c r="D8" s="16"/>
      <c r="E8" s="10"/>
      <c r="F8" s="1"/>
      <c r="G8" s="43" t="s">
        <v>8</v>
      </c>
      <c r="H8" s="43"/>
      <c r="I8" s="17">
        <f>IF(LEFT(E6,1)="A",((D6+1)^(1/NbEchAn))-1,D6/NbEchAn)</f>
        <v>0.004166666666666667</v>
      </c>
    </row>
    <row r="9" spans="1:9" s="2" customFormat="1" ht="12.75">
      <c r="A9" s="1"/>
      <c r="B9" s="43" t="s">
        <v>9</v>
      </c>
      <c r="C9" s="43"/>
      <c r="D9" s="18" t="s">
        <v>10</v>
      </c>
      <c r="E9" s="19" t="str">
        <f>IF(D9="M","Mensuel","")&amp;IF(D9="S","Semestriel","")&amp;IF(D9="T","Trimestriel","")&amp;IF(D9="A","Annuel","")</f>
        <v>Mensuel</v>
      </c>
      <c r="F9" s="1"/>
      <c r="G9" s="11"/>
      <c r="H9" s="12"/>
      <c r="I9" s="10"/>
    </row>
    <row r="10" spans="1:9" s="2" customFormat="1" ht="14.25">
      <c r="A10" s="1"/>
      <c r="B10" s="45" t="s">
        <v>11</v>
      </c>
      <c r="C10" s="45"/>
      <c r="D10" s="20">
        <v>37987</v>
      </c>
      <c r="E10" s="10"/>
      <c r="F10" s="1"/>
      <c r="G10" s="43" t="s">
        <v>12</v>
      </c>
      <c r="H10" s="43"/>
      <c r="I10" s="19">
        <f>IF(LEFT(D9,1)="M",12)+IF(LEFT(D9,1)="T",4)+IF(LEFT(D9,1)="S",2)+IF(LEFT(D9,1)="A",1)</f>
        <v>12</v>
      </c>
    </row>
    <row r="11" spans="1:9" s="2" customFormat="1" ht="12.75">
      <c r="A11" s="1"/>
      <c r="B11" s="45" t="s">
        <v>13</v>
      </c>
      <c r="C11" s="45"/>
      <c r="D11" s="21">
        <v>12</v>
      </c>
      <c r="E11" s="10"/>
      <c r="F11" s="1"/>
      <c r="G11" s="43" t="s">
        <v>14</v>
      </c>
      <c r="H11" s="43"/>
      <c r="I11" s="19">
        <f>I12*NbEchAn/12</f>
        <v>120</v>
      </c>
    </row>
    <row r="12" spans="1:9" s="2" customFormat="1" ht="12.75">
      <c r="A12" s="1"/>
      <c r="B12" s="43" t="s">
        <v>15</v>
      </c>
      <c r="C12" s="43"/>
      <c r="D12" s="22">
        <v>1.25</v>
      </c>
      <c r="E12" s="10"/>
      <c r="F12" s="1"/>
      <c r="G12" s="43" t="s">
        <v>16</v>
      </c>
      <c r="H12" s="43"/>
      <c r="I12" s="19">
        <f>D7*12+D8</f>
        <v>120</v>
      </c>
    </row>
    <row r="13" spans="1:9" s="2" customFormat="1" ht="12.75">
      <c r="A13" s="1"/>
      <c r="B13" s="43" t="s">
        <v>17</v>
      </c>
      <c r="C13" s="43"/>
      <c r="D13" s="13">
        <v>0.00015000000000000001</v>
      </c>
      <c r="E13" s="10"/>
      <c r="F13" s="1"/>
      <c r="G13" s="43" t="s">
        <v>18</v>
      </c>
      <c r="H13" s="43"/>
      <c r="I13" s="19">
        <f>D11*NbEchAn/12</f>
        <v>12</v>
      </c>
    </row>
    <row r="14" spans="1:9" s="2" customFormat="1" ht="12.75">
      <c r="A14" s="1"/>
      <c r="B14" s="23"/>
      <c r="C14" s="24"/>
      <c r="D14" s="25"/>
      <c r="E14" s="26"/>
      <c r="F14" s="1"/>
      <c r="G14" s="27"/>
      <c r="H14" s="28"/>
      <c r="I14" s="26"/>
    </row>
    <row r="15" spans="1:9" s="2" customFormat="1" ht="12.75">
      <c r="A15" s="1"/>
      <c r="B15" s="46"/>
      <c r="C15" s="46"/>
      <c r="D15" s="1"/>
      <c r="E15" s="1"/>
      <c r="F15" s="1"/>
      <c r="G15" s="1"/>
      <c r="H15" s="1"/>
      <c r="I15" s="1"/>
    </row>
    <row r="16" spans="1:9" s="2" customFormat="1" ht="12.75">
      <c r="A16" s="1"/>
      <c r="B16" s="1"/>
      <c r="C16" s="29"/>
      <c r="D16" s="1"/>
      <c r="E16" s="1"/>
      <c r="F16" s="1"/>
      <c r="G16" s="1"/>
      <c r="H16" s="1"/>
      <c r="I16" s="1"/>
    </row>
    <row r="17" spans="1:9" s="2" customFormat="1" ht="12.75">
      <c r="A17" s="1"/>
      <c r="B17" s="42" t="s">
        <v>19</v>
      </c>
      <c r="C17" s="42"/>
      <c r="D17" s="42"/>
      <c r="E17" s="42"/>
      <c r="F17" s="42"/>
      <c r="G17" s="42"/>
      <c r="H17" s="42"/>
      <c r="I17" s="1"/>
    </row>
    <row r="18" spans="1:9" s="2" customFormat="1" ht="12.75" customHeight="1">
      <c r="A18" s="1"/>
      <c r="B18" s="47" t="s">
        <v>20</v>
      </c>
      <c r="C18" s="48" t="s">
        <v>21</v>
      </c>
      <c r="D18" s="48" t="s">
        <v>22</v>
      </c>
      <c r="E18" s="49" t="s">
        <v>23</v>
      </c>
      <c r="F18" s="48" t="s">
        <v>24</v>
      </c>
      <c r="G18" s="50" t="s">
        <v>25</v>
      </c>
      <c r="H18" s="51" t="s">
        <v>26</v>
      </c>
      <c r="I18" s="1"/>
    </row>
    <row r="19" spans="1:9" s="2" customFormat="1" ht="12.75">
      <c r="A19" s="1"/>
      <c r="B19" s="47"/>
      <c r="C19" s="48"/>
      <c r="D19" s="48"/>
      <c r="E19" s="49"/>
      <c r="F19" s="48"/>
      <c r="G19" s="50"/>
      <c r="H19" s="51"/>
      <c r="I19" s="1"/>
    </row>
    <row r="20" spans="1:9" s="2" customFormat="1" ht="12.75">
      <c r="A20" s="1"/>
      <c r="B20" s="30">
        <f>MAX(B26:B326)</f>
        <v>132</v>
      </c>
      <c r="C20" s="31">
        <f>MAX(C26:C326)</f>
        <v>41974</v>
      </c>
      <c r="D20" s="32">
        <f>MtEmprunt</f>
        <v>100000</v>
      </c>
      <c r="E20" s="33">
        <f>SUM(E26:E326)</f>
        <v>32278.510000000002</v>
      </c>
      <c r="F20" s="32">
        <f>SUM(F26:F326)</f>
        <v>99999.99999999999</v>
      </c>
      <c r="G20" s="34">
        <f>SUM(G26:G326)</f>
        <v>1327.0499999999997</v>
      </c>
      <c r="H20" s="35">
        <f>SUM(H26:H326)</f>
        <v>133605.5600000001</v>
      </c>
      <c r="I20" s="1"/>
    </row>
    <row r="21" spans="1:9" s="2" customFormat="1" ht="12.75">
      <c r="A21" s="1"/>
      <c r="B21" s="29"/>
      <c r="C21" s="29"/>
      <c r="D21" s="1"/>
      <c r="E21" s="1"/>
      <c r="F21" s="1"/>
      <c r="G21" s="1"/>
      <c r="H21" s="1"/>
      <c r="I21" s="1"/>
    </row>
    <row r="22" spans="1:9" s="2" customFormat="1" ht="12.75">
      <c r="A22" s="1"/>
      <c r="B22" s="1"/>
      <c r="C22" s="1"/>
      <c r="D22" s="1"/>
      <c r="E22" s="1"/>
      <c r="F22" s="1"/>
      <c r="G22" s="1"/>
      <c r="H22" s="1"/>
      <c r="I22" s="1"/>
    </row>
    <row r="23" spans="1:9" s="2" customFormat="1" ht="12.75">
      <c r="A23" s="1"/>
      <c r="B23" s="42" t="s">
        <v>27</v>
      </c>
      <c r="C23" s="42"/>
      <c r="D23" s="42"/>
      <c r="E23" s="42"/>
      <c r="F23" s="42"/>
      <c r="G23" s="42"/>
      <c r="H23" s="42"/>
      <c r="I23" s="1"/>
    </row>
    <row r="24" spans="1:9" s="2" customFormat="1" ht="12.75" customHeight="1">
      <c r="A24" s="1"/>
      <c r="B24" s="52" t="s">
        <v>28</v>
      </c>
      <c r="C24" s="53" t="s">
        <v>29</v>
      </c>
      <c r="D24" s="48" t="s">
        <v>30</v>
      </c>
      <c r="E24" s="49" t="s">
        <v>31</v>
      </c>
      <c r="F24" s="48" t="s">
        <v>32</v>
      </c>
      <c r="G24" s="50" t="s">
        <v>33</v>
      </c>
      <c r="H24" s="51" t="s">
        <v>34</v>
      </c>
      <c r="I24" s="1"/>
    </row>
    <row r="25" spans="1:9" s="2" customFormat="1" ht="12.75">
      <c r="A25" s="1"/>
      <c r="B25" s="52"/>
      <c r="C25" s="53"/>
      <c r="D25" s="48"/>
      <c r="E25" s="49"/>
      <c r="F25" s="48"/>
      <c r="G25" s="50"/>
      <c r="H25" s="51"/>
      <c r="I25" s="1"/>
    </row>
    <row r="26" spans="1:9" s="2" customFormat="1" ht="12.75">
      <c r="A26" s="1"/>
      <c r="B26" s="36">
        <v>1</v>
      </c>
      <c r="C26" s="37">
        <f>DATE(YEAR(D10),MONTH(D10),1)</f>
        <v>37987</v>
      </c>
      <c r="D26" s="38">
        <f>MtEmprunt</f>
        <v>100000</v>
      </c>
      <c r="E26" s="39">
        <f aca="true" t="shared" si="0" ref="E26:E89">ROUND(D26*TxPer,NbDeci)</f>
        <v>416.67</v>
      </c>
      <c r="F26" s="38">
        <f aca="true" t="shared" si="1" ref="F26:F89">IF(B26&lt;=Différé,0,IF(B26&gt;=NbEch+Différé,D26,MtEch-E26))</f>
        <v>0</v>
      </c>
      <c r="G26" s="40">
        <f aca="true" t="shared" si="2" ref="G26:G89">IF(D26=0,0,ROUND(FraisF+FraisV*D26,NbDeci))</f>
        <v>16.25</v>
      </c>
      <c r="H26" s="41">
        <f aca="true" t="shared" si="3" ref="H26:H89">SUM(E26:G26)</f>
        <v>432.92</v>
      </c>
      <c r="I26" s="1"/>
    </row>
    <row r="27" spans="1:9" s="2" customFormat="1" ht="12.75">
      <c r="A27" s="1"/>
      <c r="B27" s="36">
        <f aca="true" t="shared" si="4" ref="B27:B90">IF(D27=0,"",B26+1)</f>
        <v>2</v>
      </c>
      <c r="C27" s="37">
        <f aca="true" t="shared" si="5" ref="C27:C90">IF(D27=0,"",DATE(YEAR(C26),MONTH(C26)+12/NbEchAn,1))</f>
        <v>38018</v>
      </c>
      <c r="D27" s="38">
        <f aca="true" t="shared" si="6" ref="D27:D90">D26-F26</f>
        <v>100000</v>
      </c>
      <c r="E27" s="39">
        <f t="shared" si="0"/>
        <v>416.67</v>
      </c>
      <c r="F27" s="38">
        <f t="shared" si="1"/>
        <v>0</v>
      </c>
      <c r="G27" s="40">
        <f t="shared" si="2"/>
        <v>16.25</v>
      </c>
      <c r="H27" s="41">
        <f t="shared" si="3"/>
        <v>432.92</v>
      </c>
      <c r="I27" s="1"/>
    </row>
    <row r="28" spans="1:9" s="2" customFormat="1" ht="12.75">
      <c r="A28" s="1"/>
      <c r="B28" s="36">
        <f t="shared" si="4"/>
        <v>3</v>
      </c>
      <c r="C28" s="37">
        <f t="shared" si="5"/>
        <v>38047</v>
      </c>
      <c r="D28" s="38">
        <f t="shared" si="6"/>
        <v>100000</v>
      </c>
      <c r="E28" s="39">
        <f t="shared" si="0"/>
        <v>416.67</v>
      </c>
      <c r="F28" s="38">
        <f t="shared" si="1"/>
        <v>0</v>
      </c>
      <c r="G28" s="40">
        <f t="shared" si="2"/>
        <v>16.25</v>
      </c>
      <c r="H28" s="41">
        <f t="shared" si="3"/>
        <v>432.92</v>
      </c>
      <c r="I28" s="1"/>
    </row>
    <row r="29" spans="1:9" s="2" customFormat="1" ht="12.75">
      <c r="A29" s="1"/>
      <c r="B29" s="36">
        <f t="shared" si="4"/>
        <v>4</v>
      </c>
      <c r="C29" s="37">
        <f t="shared" si="5"/>
        <v>38078</v>
      </c>
      <c r="D29" s="38">
        <f t="shared" si="6"/>
        <v>100000</v>
      </c>
      <c r="E29" s="39">
        <f t="shared" si="0"/>
        <v>416.67</v>
      </c>
      <c r="F29" s="38">
        <f t="shared" si="1"/>
        <v>0</v>
      </c>
      <c r="G29" s="40">
        <f t="shared" si="2"/>
        <v>16.25</v>
      </c>
      <c r="H29" s="41">
        <f t="shared" si="3"/>
        <v>432.92</v>
      </c>
      <c r="I29" s="1"/>
    </row>
    <row r="30" spans="1:9" s="2" customFormat="1" ht="12.75">
      <c r="A30" s="1"/>
      <c r="B30" s="36">
        <f t="shared" si="4"/>
        <v>5</v>
      </c>
      <c r="C30" s="37">
        <f t="shared" si="5"/>
        <v>38108</v>
      </c>
      <c r="D30" s="38">
        <f t="shared" si="6"/>
        <v>100000</v>
      </c>
      <c r="E30" s="39">
        <f t="shared" si="0"/>
        <v>416.67</v>
      </c>
      <c r="F30" s="38">
        <f t="shared" si="1"/>
        <v>0</v>
      </c>
      <c r="G30" s="40">
        <f t="shared" si="2"/>
        <v>16.25</v>
      </c>
      <c r="H30" s="41">
        <f t="shared" si="3"/>
        <v>432.92</v>
      </c>
      <c r="I30" s="1"/>
    </row>
    <row r="31" spans="1:9" s="2" customFormat="1" ht="12.75">
      <c r="A31" s="1"/>
      <c r="B31" s="36">
        <f t="shared" si="4"/>
        <v>6</v>
      </c>
      <c r="C31" s="37">
        <f t="shared" si="5"/>
        <v>38139</v>
      </c>
      <c r="D31" s="38">
        <f t="shared" si="6"/>
        <v>100000</v>
      </c>
      <c r="E31" s="39">
        <f t="shared" si="0"/>
        <v>416.67</v>
      </c>
      <c r="F31" s="38">
        <f t="shared" si="1"/>
        <v>0</v>
      </c>
      <c r="G31" s="40">
        <f t="shared" si="2"/>
        <v>16.25</v>
      </c>
      <c r="H31" s="41">
        <f t="shared" si="3"/>
        <v>432.92</v>
      </c>
      <c r="I31" s="1"/>
    </row>
    <row r="32" spans="1:9" s="2" customFormat="1" ht="12.75">
      <c r="A32" s="1"/>
      <c r="B32" s="36">
        <f t="shared" si="4"/>
        <v>7</v>
      </c>
      <c r="C32" s="37">
        <f t="shared" si="5"/>
        <v>38169</v>
      </c>
      <c r="D32" s="38">
        <f t="shared" si="6"/>
        <v>100000</v>
      </c>
      <c r="E32" s="39">
        <f t="shared" si="0"/>
        <v>416.67</v>
      </c>
      <c r="F32" s="38">
        <f t="shared" si="1"/>
        <v>0</v>
      </c>
      <c r="G32" s="40">
        <f t="shared" si="2"/>
        <v>16.25</v>
      </c>
      <c r="H32" s="41">
        <f t="shared" si="3"/>
        <v>432.92</v>
      </c>
      <c r="I32" s="1"/>
    </row>
    <row r="33" spans="1:9" s="2" customFormat="1" ht="12.75">
      <c r="A33" s="1"/>
      <c r="B33" s="36">
        <f t="shared" si="4"/>
        <v>8</v>
      </c>
      <c r="C33" s="37">
        <f t="shared" si="5"/>
        <v>38200</v>
      </c>
      <c r="D33" s="38">
        <f t="shared" si="6"/>
        <v>100000</v>
      </c>
      <c r="E33" s="39">
        <f t="shared" si="0"/>
        <v>416.67</v>
      </c>
      <c r="F33" s="38">
        <f t="shared" si="1"/>
        <v>0</v>
      </c>
      <c r="G33" s="40">
        <f t="shared" si="2"/>
        <v>16.25</v>
      </c>
      <c r="H33" s="41">
        <f t="shared" si="3"/>
        <v>432.92</v>
      </c>
      <c r="I33" s="1"/>
    </row>
    <row r="34" spans="1:9" s="2" customFormat="1" ht="12.75">
      <c r="A34" s="1"/>
      <c r="B34" s="36">
        <f t="shared" si="4"/>
        <v>9</v>
      </c>
      <c r="C34" s="37">
        <f t="shared" si="5"/>
        <v>38231</v>
      </c>
      <c r="D34" s="38">
        <f t="shared" si="6"/>
        <v>100000</v>
      </c>
      <c r="E34" s="39">
        <f t="shared" si="0"/>
        <v>416.67</v>
      </c>
      <c r="F34" s="38">
        <f t="shared" si="1"/>
        <v>0</v>
      </c>
      <c r="G34" s="40">
        <f t="shared" si="2"/>
        <v>16.25</v>
      </c>
      <c r="H34" s="41">
        <f t="shared" si="3"/>
        <v>432.92</v>
      </c>
      <c r="I34" s="1"/>
    </row>
    <row r="35" spans="1:9" s="2" customFormat="1" ht="12.75">
      <c r="A35" s="1"/>
      <c r="B35" s="36">
        <f t="shared" si="4"/>
        <v>10</v>
      </c>
      <c r="C35" s="37">
        <f t="shared" si="5"/>
        <v>38261</v>
      </c>
      <c r="D35" s="38">
        <f t="shared" si="6"/>
        <v>100000</v>
      </c>
      <c r="E35" s="39">
        <f t="shared" si="0"/>
        <v>416.67</v>
      </c>
      <c r="F35" s="38">
        <f t="shared" si="1"/>
        <v>0</v>
      </c>
      <c r="G35" s="40">
        <f t="shared" si="2"/>
        <v>16.25</v>
      </c>
      <c r="H35" s="41">
        <f t="shared" si="3"/>
        <v>432.92</v>
      </c>
      <c r="I35" s="1"/>
    </row>
    <row r="36" spans="1:9" s="2" customFormat="1" ht="12.75">
      <c r="A36" s="1"/>
      <c r="B36" s="36">
        <f t="shared" si="4"/>
        <v>11</v>
      </c>
      <c r="C36" s="37">
        <f t="shared" si="5"/>
        <v>38292</v>
      </c>
      <c r="D36" s="38">
        <f t="shared" si="6"/>
        <v>100000</v>
      </c>
      <c r="E36" s="39">
        <f t="shared" si="0"/>
        <v>416.67</v>
      </c>
      <c r="F36" s="38">
        <f t="shared" si="1"/>
        <v>0</v>
      </c>
      <c r="G36" s="40">
        <f t="shared" si="2"/>
        <v>16.25</v>
      </c>
      <c r="H36" s="41">
        <f t="shared" si="3"/>
        <v>432.92</v>
      </c>
      <c r="I36" s="1"/>
    </row>
    <row r="37" spans="1:9" s="2" customFormat="1" ht="12.75">
      <c r="A37" s="1"/>
      <c r="B37" s="36">
        <f t="shared" si="4"/>
        <v>12</v>
      </c>
      <c r="C37" s="37">
        <f t="shared" si="5"/>
        <v>38322</v>
      </c>
      <c r="D37" s="38">
        <f t="shared" si="6"/>
        <v>100000</v>
      </c>
      <c r="E37" s="39">
        <f t="shared" si="0"/>
        <v>416.67</v>
      </c>
      <c r="F37" s="38">
        <f t="shared" si="1"/>
        <v>0</v>
      </c>
      <c r="G37" s="40">
        <f t="shared" si="2"/>
        <v>16.25</v>
      </c>
      <c r="H37" s="41">
        <f t="shared" si="3"/>
        <v>432.92</v>
      </c>
      <c r="I37" s="1"/>
    </row>
    <row r="38" spans="1:9" s="2" customFormat="1" ht="12.75">
      <c r="A38" s="1"/>
      <c r="B38" s="36">
        <f t="shared" si="4"/>
        <v>13</v>
      </c>
      <c r="C38" s="37">
        <f t="shared" si="5"/>
        <v>38353</v>
      </c>
      <c r="D38" s="38">
        <f t="shared" si="6"/>
        <v>100000</v>
      </c>
      <c r="E38" s="39">
        <f t="shared" si="0"/>
        <v>416.67</v>
      </c>
      <c r="F38" s="38">
        <f t="shared" si="1"/>
        <v>643.99</v>
      </c>
      <c r="G38" s="40">
        <f t="shared" si="2"/>
        <v>16.25</v>
      </c>
      <c r="H38" s="41">
        <f t="shared" si="3"/>
        <v>1076.91</v>
      </c>
      <c r="I38" s="1"/>
    </row>
    <row r="39" spans="1:9" s="2" customFormat="1" ht="12.75">
      <c r="A39" s="1"/>
      <c r="B39" s="36">
        <f t="shared" si="4"/>
        <v>14</v>
      </c>
      <c r="C39" s="37">
        <f t="shared" si="5"/>
        <v>38384</v>
      </c>
      <c r="D39" s="38">
        <f t="shared" si="6"/>
        <v>99356.01</v>
      </c>
      <c r="E39" s="39">
        <f t="shared" si="0"/>
        <v>413.98</v>
      </c>
      <c r="F39" s="38">
        <f t="shared" si="1"/>
        <v>646.6800000000001</v>
      </c>
      <c r="G39" s="40">
        <f t="shared" si="2"/>
        <v>16.15</v>
      </c>
      <c r="H39" s="41">
        <f t="shared" si="3"/>
        <v>1076.8100000000002</v>
      </c>
      <c r="I39" s="1"/>
    </row>
    <row r="40" spans="1:9" s="2" customFormat="1" ht="12.75">
      <c r="A40" s="1"/>
      <c r="B40" s="36">
        <f t="shared" si="4"/>
        <v>15</v>
      </c>
      <c r="C40" s="37">
        <f t="shared" si="5"/>
        <v>38412</v>
      </c>
      <c r="D40" s="38">
        <f t="shared" si="6"/>
        <v>98709.33</v>
      </c>
      <c r="E40" s="39">
        <f t="shared" si="0"/>
        <v>411.29</v>
      </c>
      <c r="F40" s="38">
        <f t="shared" si="1"/>
        <v>649.3700000000001</v>
      </c>
      <c r="G40" s="40">
        <f t="shared" si="2"/>
        <v>16.06</v>
      </c>
      <c r="H40" s="41">
        <f t="shared" si="3"/>
        <v>1076.72</v>
      </c>
      <c r="I40" s="1"/>
    </row>
    <row r="41" spans="1:9" s="2" customFormat="1" ht="12.75">
      <c r="A41" s="1"/>
      <c r="B41" s="36">
        <f t="shared" si="4"/>
        <v>16</v>
      </c>
      <c r="C41" s="37">
        <f t="shared" si="5"/>
        <v>38443</v>
      </c>
      <c r="D41" s="38">
        <f t="shared" si="6"/>
        <v>98059.96</v>
      </c>
      <c r="E41" s="39">
        <f t="shared" si="0"/>
        <v>408.58</v>
      </c>
      <c r="F41" s="38">
        <f t="shared" si="1"/>
        <v>652.0800000000002</v>
      </c>
      <c r="G41" s="40">
        <f t="shared" si="2"/>
        <v>15.96</v>
      </c>
      <c r="H41" s="41">
        <f t="shared" si="3"/>
        <v>1076.6200000000001</v>
      </c>
      <c r="I41" s="1"/>
    </row>
    <row r="42" spans="1:9" s="2" customFormat="1" ht="12.75">
      <c r="A42" s="1"/>
      <c r="B42" s="36">
        <f t="shared" si="4"/>
        <v>17</v>
      </c>
      <c r="C42" s="37">
        <f t="shared" si="5"/>
        <v>38473</v>
      </c>
      <c r="D42" s="38">
        <f t="shared" si="6"/>
        <v>97407.88</v>
      </c>
      <c r="E42" s="39">
        <f t="shared" si="0"/>
        <v>405.87</v>
      </c>
      <c r="F42" s="38">
        <f t="shared" si="1"/>
        <v>654.7900000000001</v>
      </c>
      <c r="G42" s="40">
        <f t="shared" si="2"/>
        <v>15.86</v>
      </c>
      <c r="H42" s="41">
        <f t="shared" si="3"/>
        <v>1076.52</v>
      </c>
      <c r="I42" s="1"/>
    </row>
    <row r="43" spans="1:9" s="2" customFormat="1" ht="12.75">
      <c r="A43" s="1"/>
      <c r="B43" s="36">
        <f t="shared" si="4"/>
        <v>18</v>
      </c>
      <c r="C43" s="37">
        <f t="shared" si="5"/>
        <v>38504</v>
      </c>
      <c r="D43" s="38">
        <f t="shared" si="6"/>
        <v>96753.09000000001</v>
      </c>
      <c r="E43" s="39">
        <f t="shared" si="0"/>
        <v>403.14</v>
      </c>
      <c r="F43" s="38">
        <f t="shared" si="1"/>
        <v>657.5200000000001</v>
      </c>
      <c r="G43" s="40">
        <f t="shared" si="2"/>
        <v>15.76</v>
      </c>
      <c r="H43" s="41">
        <f t="shared" si="3"/>
        <v>1076.42</v>
      </c>
      <c r="I43" s="1"/>
    </row>
    <row r="44" spans="1:9" s="2" customFormat="1" ht="12.75">
      <c r="A44" s="1"/>
      <c r="B44" s="36">
        <f t="shared" si="4"/>
        <v>19</v>
      </c>
      <c r="C44" s="37">
        <f t="shared" si="5"/>
        <v>38534</v>
      </c>
      <c r="D44" s="38">
        <f t="shared" si="6"/>
        <v>96095.57</v>
      </c>
      <c r="E44" s="39">
        <f t="shared" si="0"/>
        <v>400.4</v>
      </c>
      <c r="F44" s="38">
        <f t="shared" si="1"/>
        <v>660.2600000000001</v>
      </c>
      <c r="G44" s="40">
        <f t="shared" si="2"/>
        <v>15.66</v>
      </c>
      <c r="H44" s="41">
        <f t="shared" si="3"/>
        <v>1076.3200000000002</v>
      </c>
      <c r="I44" s="1"/>
    </row>
    <row r="45" spans="1:9" s="2" customFormat="1" ht="12.75">
      <c r="A45" s="1"/>
      <c r="B45" s="36">
        <f t="shared" si="4"/>
        <v>20</v>
      </c>
      <c r="C45" s="37">
        <f t="shared" si="5"/>
        <v>38565</v>
      </c>
      <c r="D45" s="38">
        <f t="shared" si="6"/>
        <v>95435.31000000001</v>
      </c>
      <c r="E45" s="39">
        <f t="shared" si="0"/>
        <v>397.65</v>
      </c>
      <c r="F45" s="38">
        <f t="shared" si="1"/>
        <v>663.0100000000001</v>
      </c>
      <c r="G45" s="40">
        <f t="shared" si="2"/>
        <v>15.57</v>
      </c>
      <c r="H45" s="41">
        <f t="shared" si="3"/>
        <v>1076.23</v>
      </c>
      <c r="I45" s="1"/>
    </row>
    <row r="46" spans="1:9" s="2" customFormat="1" ht="12.75">
      <c r="A46" s="1"/>
      <c r="B46" s="36">
        <f t="shared" si="4"/>
        <v>21</v>
      </c>
      <c r="C46" s="37">
        <f t="shared" si="5"/>
        <v>38596</v>
      </c>
      <c r="D46" s="38">
        <f t="shared" si="6"/>
        <v>94772.30000000002</v>
      </c>
      <c r="E46" s="39">
        <f t="shared" si="0"/>
        <v>394.88</v>
      </c>
      <c r="F46" s="38">
        <f t="shared" si="1"/>
        <v>665.7800000000001</v>
      </c>
      <c r="G46" s="40">
        <f t="shared" si="2"/>
        <v>15.47</v>
      </c>
      <c r="H46" s="41">
        <f t="shared" si="3"/>
        <v>1076.13</v>
      </c>
      <c r="I46" s="1"/>
    </row>
    <row r="47" spans="1:9" s="2" customFormat="1" ht="12.75">
      <c r="A47" s="1"/>
      <c r="B47" s="36">
        <f t="shared" si="4"/>
        <v>22</v>
      </c>
      <c r="C47" s="37">
        <f t="shared" si="5"/>
        <v>38626</v>
      </c>
      <c r="D47" s="38">
        <f t="shared" si="6"/>
        <v>94106.52000000002</v>
      </c>
      <c r="E47" s="39">
        <f t="shared" si="0"/>
        <v>392.11</v>
      </c>
      <c r="F47" s="38">
        <f t="shared" si="1"/>
        <v>668.5500000000001</v>
      </c>
      <c r="G47" s="40">
        <f t="shared" si="2"/>
        <v>15.37</v>
      </c>
      <c r="H47" s="41">
        <f t="shared" si="3"/>
        <v>1076.03</v>
      </c>
      <c r="I47" s="1"/>
    </row>
    <row r="48" spans="1:9" s="2" customFormat="1" ht="12.75">
      <c r="A48" s="1"/>
      <c r="B48" s="36">
        <f t="shared" si="4"/>
        <v>23</v>
      </c>
      <c r="C48" s="37">
        <f t="shared" si="5"/>
        <v>38657</v>
      </c>
      <c r="D48" s="38">
        <f t="shared" si="6"/>
        <v>93437.97000000002</v>
      </c>
      <c r="E48" s="39">
        <f t="shared" si="0"/>
        <v>389.32</v>
      </c>
      <c r="F48" s="38">
        <f t="shared" si="1"/>
        <v>671.3400000000001</v>
      </c>
      <c r="G48" s="40">
        <f t="shared" si="2"/>
        <v>15.27</v>
      </c>
      <c r="H48" s="41">
        <f t="shared" si="3"/>
        <v>1075.93</v>
      </c>
      <c r="I48" s="1"/>
    </row>
    <row r="49" spans="1:9" s="2" customFormat="1" ht="12.75">
      <c r="A49" s="1"/>
      <c r="B49" s="36">
        <f t="shared" si="4"/>
        <v>24</v>
      </c>
      <c r="C49" s="37">
        <f t="shared" si="5"/>
        <v>38687</v>
      </c>
      <c r="D49" s="38">
        <f t="shared" si="6"/>
        <v>92766.63000000002</v>
      </c>
      <c r="E49" s="39">
        <f t="shared" si="0"/>
        <v>386.53</v>
      </c>
      <c r="F49" s="38">
        <f t="shared" si="1"/>
        <v>674.1300000000001</v>
      </c>
      <c r="G49" s="40">
        <f t="shared" si="2"/>
        <v>15.16</v>
      </c>
      <c r="H49" s="41">
        <f t="shared" si="3"/>
        <v>1075.8200000000002</v>
      </c>
      <c r="I49" s="1"/>
    </row>
    <row r="50" spans="1:9" s="2" customFormat="1" ht="12.75">
      <c r="A50" s="1"/>
      <c r="B50" s="36">
        <f t="shared" si="4"/>
        <v>25</v>
      </c>
      <c r="C50" s="37">
        <f t="shared" si="5"/>
        <v>38718</v>
      </c>
      <c r="D50" s="38">
        <f t="shared" si="6"/>
        <v>92092.50000000001</v>
      </c>
      <c r="E50" s="39">
        <f t="shared" si="0"/>
        <v>383.72</v>
      </c>
      <c r="F50" s="38">
        <f t="shared" si="1"/>
        <v>676.94</v>
      </c>
      <c r="G50" s="40">
        <f t="shared" si="2"/>
        <v>15.06</v>
      </c>
      <c r="H50" s="41">
        <f t="shared" si="3"/>
        <v>1075.72</v>
      </c>
      <c r="I50" s="1"/>
    </row>
    <row r="51" spans="1:9" s="2" customFormat="1" ht="12.75">
      <c r="A51" s="1"/>
      <c r="B51" s="36">
        <f t="shared" si="4"/>
        <v>26</v>
      </c>
      <c r="C51" s="37">
        <f t="shared" si="5"/>
        <v>38749</v>
      </c>
      <c r="D51" s="38">
        <f t="shared" si="6"/>
        <v>91415.56000000001</v>
      </c>
      <c r="E51" s="39">
        <f t="shared" si="0"/>
        <v>380.9</v>
      </c>
      <c r="F51" s="38">
        <f t="shared" si="1"/>
        <v>679.7600000000001</v>
      </c>
      <c r="G51" s="40">
        <f t="shared" si="2"/>
        <v>14.96</v>
      </c>
      <c r="H51" s="41">
        <f t="shared" si="3"/>
        <v>1075.6200000000001</v>
      </c>
      <c r="I51" s="1"/>
    </row>
    <row r="52" spans="1:9" s="2" customFormat="1" ht="12.75">
      <c r="A52" s="1"/>
      <c r="B52" s="36">
        <f t="shared" si="4"/>
        <v>27</v>
      </c>
      <c r="C52" s="37">
        <f t="shared" si="5"/>
        <v>38777</v>
      </c>
      <c r="D52" s="38">
        <f t="shared" si="6"/>
        <v>90735.80000000002</v>
      </c>
      <c r="E52" s="39">
        <f t="shared" si="0"/>
        <v>378.07</v>
      </c>
      <c r="F52" s="38">
        <f t="shared" si="1"/>
        <v>682.5900000000001</v>
      </c>
      <c r="G52" s="40">
        <f t="shared" si="2"/>
        <v>14.86</v>
      </c>
      <c r="H52" s="41">
        <f t="shared" si="3"/>
        <v>1075.52</v>
      </c>
      <c r="I52" s="1"/>
    </row>
    <row r="53" spans="1:9" s="2" customFormat="1" ht="12.75">
      <c r="A53" s="1"/>
      <c r="B53" s="36">
        <f t="shared" si="4"/>
        <v>28</v>
      </c>
      <c r="C53" s="37">
        <f t="shared" si="5"/>
        <v>38808</v>
      </c>
      <c r="D53" s="38">
        <f t="shared" si="6"/>
        <v>90053.21000000002</v>
      </c>
      <c r="E53" s="39">
        <f t="shared" si="0"/>
        <v>375.22</v>
      </c>
      <c r="F53" s="38">
        <f t="shared" si="1"/>
        <v>685.44</v>
      </c>
      <c r="G53" s="40">
        <f t="shared" si="2"/>
        <v>14.76</v>
      </c>
      <c r="H53" s="41">
        <f t="shared" si="3"/>
        <v>1075.42</v>
      </c>
      <c r="I53" s="1"/>
    </row>
    <row r="54" spans="1:9" s="2" customFormat="1" ht="12.75">
      <c r="A54" s="1"/>
      <c r="B54" s="36">
        <f t="shared" si="4"/>
        <v>29</v>
      </c>
      <c r="C54" s="37">
        <f t="shared" si="5"/>
        <v>38838</v>
      </c>
      <c r="D54" s="38">
        <f t="shared" si="6"/>
        <v>89367.77000000002</v>
      </c>
      <c r="E54" s="39">
        <f t="shared" si="0"/>
        <v>372.37</v>
      </c>
      <c r="F54" s="38">
        <f t="shared" si="1"/>
        <v>688.2900000000001</v>
      </c>
      <c r="G54" s="40">
        <f t="shared" si="2"/>
        <v>14.66</v>
      </c>
      <c r="H54" s="41">
        <f t="shared" si="3"/>
        <v>1075.3200000000002</v>
      </c>
      <c r="I54" s="1"/>
    </row>
    <row r="55" spans="1:9" s="2" customFormat="1" ht="12.75">
      <c r="A55" s="1"/>
      <c r="B55" s="36">
        <f t="shared" si="4"/>
        <v>30</v>
      </c>
      <c r="C55" s="37">
        <f t="shared" si="5"/>
        <v>38869</v>
      </c>
      <c r="D55" s="38">
        <f t="shared" si="6"/>
        <v>88679.48000000003</v>
      </c>
      <c r="E55" s="39">
        <f t="shared" si="0"/>
        <v>369.5</v>
      </c>
      <c r="F55" s="38">
        <f t="shared" si="1"/>
        <v>691.1600000000001</v>
      </c>
      <c r="G55" s="40">
        <f t="shared" si="2"/>
        <v>14.55</v>
      </c>
      <c r="H55" s="41">
        <f t="shared" si="3"/>
        <v>1075.21</v>
      </c>
      <c r="I55" s="1"/>
    </row>
    <row r="56" spans="1:9" s="2" customFormat="1" ht="12.75">
      <c r="A56" s="1"/>
      <c r="B56" s="36">
        <f t="shared" si="4"/>
        <v>31</v>
      </c>
      <c r="C56" s="37">
        <f t="shared" si="5"/>
        <v>38899</v>
      </c>
      <c r="D56" s="38">
        <f t="shared" si="6"/>
        <v>87988.32000000002</v>
      </c>
      <c r="E56" s="39">
        <f t="shared" si="0"/>
        <v>366.62</v>
      </c>
      <c r="F56" s="38">
        <f t="shared" si="1"/>
        <v>694.0400000000001</v>
      </c>
      <c r="G56" s="40">
        <f t="shared" si="2"/>
        <v>14.45</v>
      </c>
      <c r="H56" s="41">
        <f t="shared" si="3"/>
        <v>1075.1100000000001</v>
      </c>
      <c r="I56" s="1"/>
    </row>
    <row r="57" spans="1:9" s="2" customFormat="1" ht="12.75">
      <c r="A57" s="1"/>
      <c r="B57" s="36">
        <f t="shared" si="4"/>
        <v>32</v>
      </c>
      <c r="C57" s="37">
        <f t="shared" si="5"/>
        <v>38930</v>
      </c>
      <c r="D57" s="38">
        <f t="shared" si="6"/>
        <v>87294.28000000003</v>
      </c>
      <c r="E57" s="39">
        <f t="shared" si="0"/>
        <v>363.73</v>
      </c>
      <c r="F57" s="38">
        <f t="shared" si="1"/>
        <v>696.9300000000001</v>
      </c>
      <c r="G57" s="40">
        <f t="shared" si="2"/>
        <v>14.34</v>
      </c>
      <c r="H57" s="41">
        <f t="shared" si="3"/>
        <v>1075</v>
      </c>
      <c r="I57" s="1"/>
    </row>
    <row r="58" spans="1:9" s="2" customFormat="1" ht="12.75">
      <c r="A58" s="1"/>
      <c r="B58" s="36">
        <f t="shared" si="4"/>
        <v>33</v>
      </c>
      <c r="C58" s="37">
        <f t="shared" si="5"/>
        <v>38961</v>
      </c>
      <c r="D58" s="38">
        <f t="shared" si="6"/>
        <v>86597.35000000003</v>
      </c>
      <c r="E58" s="39">
        <f t="shared" si="0"/>
        <v>360.82</v>
      </c>
      <c r="F58" s="38">
        <f t="shared" si="1"/>
        <v>699.8400000000001</v>
      </c>
      <c r="G58" s="40">
        <f t="shared" si="2"/>
        <v>14.24</v>
      </c>
      <c r="H58" s="41">
        <f t="shared" si="3"/>
        <v>1074.9</v>
      </c>
      <c r="I58" s="1"/>
    </row>
    <row r="59" spans="1:9" s="2" customFormat="1" ht="12.75">
      <c r="A59" s="1"/>
      <c r="B59" s="36">
        <f t="shared" si="4"/>
        <v>34</v>
      </c>
      <c r="C59" s="37">
        <f t="shared" si="5"/>
        <v>38991</v>
      </c>
      <c r="D59" s="38">
        <f t="shared" si="6"/>
        <v>85897.51000000004</v>
      </c>
      <c r="E59" s="39">
        <f t="shared" si="0"/>
        <v>357.91</v>
      </c>
      <c r="F59" s="38">
        <f t="shared" si="1"/>
        <v>702.75</v>
      </c>
      <c r="G59" s="40">
        <f t="shared" si="2"/>
        <v>14.13</v>
      </c>
      <c r="H59" s="41">
        <f t="shared" si="3"/>
        <v>1074.7900000000002</v>
      </c>
      <c r="I59" s="1"/>
    </row>
    <row r="60" spans="1:9" s="2" customFormat="1" ht="12.75">
      <c r="A60" s="1"/>
      <c r="B60" s="36">
        <f t="shared" si="4"/>
        <v>35</v>
      </c>
      <c r="C60" s="37">
        <f t="shared" si="5"/>
        <v>39022</v>
      </c>
      <c r="D60" s="38">
        <f t="shared" si="6"/>
        <v>85194.76000000004</v>
      </c>
      <c r="E60" s="39">
        <f t="shared" si="0"/>
        <v>354.98</v>
      </c>
      <c r="F60" s="38">
        <f t="shared" si="1"/>
        <v>705.6800000000001</v>
      </c>
      <c r="G60" s="40">
        <f t="shared" si="2"/>
        <v>14.03</v>
      </c>
      <c r="H60" s="41">
        <f t="shared" si="3"/>
        <v>1074.69</v>
      </c>
      <c r="I60" s="1"/>
    </row>
    <row r="61" spans="1:9" s="2" customFormat="1" ht="12.75">
      <c r="A61" s="1"/>
      <c r="B61" s="36">
        <f t="shared" si="4"/>
        <v>36</v>
      </c>
      <c r="C61" s="37">
        <f t="shared" si="5"/>
        <v>39052</v>
      </c>
      <c r="D61" s="38">
        <f t="shared" si="6"/>
        <v>84489.08000000005</v>
      </c>
      <c r="E61" s="39">
        <f t="shared" si="0"/>
        <v>352.04</v>
      </c>
      <c r="F61" s="38">
        <f t="shared" si="1"/>
        <v>708.6200000000001</v>
      </c>
      <c r="G61" s="40">
        <f t="shared" si="2"/>
        <v>13.92</v>
      </c>
      <c r="H61" s="41">
        <f t="shared" si="3"/>
        <v>1074.5800000000002</v>
      </c>
      <c r="I61" s="1"/>
    </row>
    <row r="62" spans="1:9" s="2" customFormat="1" ht="12.75">
      <c r="A62" s="1"/>
      <c r="B62" s="36">
        <f t="shared" si="4"/>
        <v>37</v>
      </c>
      <c r="C62" s="37">
        <f t="shared" si="5"/>
        <v>39083</v>
      </c>
      <c r="D62" s="38">
        <f t="shared" si="6"/>
        <v>83780.46000000005</v>
      </c>
      <c r="E62" s="39">
        <f t="shared" si="0"/>
        <v>349.09</v>
      </c>
      <c r="F62" s="38">
        <f t="shared" si="1"/>
        <v>711.5700000000002</v>
      </c>
      <c r="G62" s="40">
        <f t="shared" si="2"/>
        <v>13.82</v>
      </c>
      <c r="H62" s="41">
        <f t="shared" si="3"/>
        <v>1074.48</v>
      </c>
      <c r="I62" s="1"/>
    </row>
    <row r="63" spans="1:9" s="2" customFormat="1" ht="12.75">
      <c r="A63" s="1"/>
      <c r="B63" s="36">
        <f t="shared" si="4"/>
        <v>38</v>
      </c>
      <c r="C63" s="37">
        <f t="shared" si="5"/>
        <v>39114</v>
      </c>
      <c r="D63" s="38">
        <f t="shared" si="6"/>
        <v>83068.89000000004</v>
      </c>
      <c r="E63" s="39">
        <f t="shared" si="0"/>
        <v>346.12</v>
      </c>
      <c r="F63" s="38">
        <f t="shared" si="1"/>
        <v>714.5400000000001</v>
      </c>
      <c r="G63" s="40">
        <f t="shared" si="2"/>
        <v>13.71</v>
      </c>
      <c r="H63" s="41">
        <f t="shared" si="3"/>
        <v>1074.3700000000001</v>
      </c>
      <c r="I63" s="1"/>
    </row>
    <row r="64" spans="1:9" s="2" customFormat="1" ht="12.75">
      <c r="A64" s="1"/>
      <c r="B64" s="36">
        <f t="shared" si="4"/>
        <v>39</v>
      </c>
      <c r="C64" s="37">
        <f t="shared" si="5"/>
        <v>39142</v>
      </c>
      <c r="D64" s="38">
        <f t="shared" si="6"/>
        <v>82354.35000000005</v>
      </c>
      <c r="E64" s="39">
        <f t="shared" si="0"/>
        <v>343.14</v>
      </c>
      <c r="F64" s="38">
        <f t="shared" si="1"/>
        <v>717.5200000000001</v>
      </c>
      <c r="G64" s="40">
        <f t="shared" si="2"/>
        <v>13.6</v>
      </c>
      <c r="H64" s="41">
        <f t="shared" si="3"/>
        <v>1074.26</v>
      </c>
      <c r="I64" s="1"/>
    </row>
    <row r="65" spans="1:9" s="2" customFormat="1" ht="12.75">
      <c r="A65" s="1"/>
      <c r="B65" s="36">
        <f t="shared" si="4"/>
        <v>40</v>
      </c>
      <c r="C65" s="37">
        <f t="shared" si="5"/>
        <v>39173</v>
      </c>
      <c r="D65" s="38">
        <f t="shared" si="6"/>
        <v>81636.83000000005</v>
      </c>
      <c r="E65" s="39">
        <f t="shared" si="0"/>
        <v>340.15</v>
      </c>
      <c r="F65" s="38">
        <f t="shared" si="1"/>
        <v>720.5100000000001</v>
      </c>
      <c r="G65" s="40">
        <f t="shared" si="2"/>
        <v>13.5</v>
      </c>
      <c r="H65" s="41">
        <f t="shared" si="3"/>
        <v>1074.16</v>
      </c>
      <c r="I65" s="1"/>
    </row>
    <row r="66" spans="1:9" s="2" customFormat="1" ht="12.75">
      <c r="A66" s="1"/>
      <c r="B66" s="36">
        <f t="shared" si="4"/>
        <v>41</v>
      </c>
      <c r="C66" s="37">
        <f t="shared" si="5"/>
        <v>39203</v>
      </c>
      <c r="D66" s="38">
        <f t="shared" si="6"/>
        <v>80916.32000000005</v>
      </c>
      <c r="E66" s="39">
        <f t="shared" si="0"/>
        <v>337.15</v>
      </c>
      <c r="F66" s="38">
        <f t="shared" si="1"/>
        <v>723.5100000000001</v>
      </c>
      <c r="G66" s="40">
        <f t="shared" si="2"/>
        <v>13.39</v>
      </c>
      <c r="H66" s="41">
        <f t="shared" si="3"/>
        <v>1074.0500000000002</v>
      </c>
      <c r="I66" s="1"/>
    </row>
    <row r="67" spans="1:9" s="2" customFormat="1" ht="12.75">
      <c r="A67" s="1"/>
      <c r="B67" s="36">
        <f t="shared" si="4"/>
        <v>42</v>
      </c>
      <c r="C67" s="37">
        <f t="shared" si="5"/>
        <v>39234</v>
      </c>
      <c r="D67" s="38">
        <f t="shared" si="6"/>
        <v>80192.81000000006</v>
      </c>
      <c r="E67" s="39">
        <f t="shared" si="0"/>
        <v>334.14</v>
      </c>
      <c r="F67" s="38">
        <f t="shared" si="1"/>
        <v>726.5200000000001</v>
      </c>
      <c r="G67" s="40">
        <f t="shared" si="2"/>
        <v>13.28</v>
      </c>
      <c r="H67" s="41">
        <f t="shared" si="3"/>
        <v>1073.94</v>
      </c>
      <c r="I67" s="1"/>
    </row>
    <row r="68" spans="1:9" s="2" customFormat="1" ht="12.75">
      <c r="A68" s="1"/>
      <c r="B68" s="36">
        <f t="shared" si="4"/>
        <v>43</v>
      </c>
      <c r="C68" s="37">
        <f t="shared" si="5"/>
        <v>39264</v>
      </c>
      <c r="D68" s="38">
        <f t="shared" si="6"/>
        <v>79466.29000000005</v>
      </c>
      <c r="E68" s="39">
        <f t="shared" si="0"/>
        <v>331.11</v>
      </c>
      <c r="F68" s="38">
        <f t="shared" si="1"/>
        <v>729.5500000000001</v>
      </c>
      <c r="G68" s="40">
        <f t="shared" si="2"/>
        <v>13.17</v>
      </c>
      <c r="H68" s="41">
        <f t="shared" si="3"/>
        <v>1073.8300000000002</v>
      </c>
      <c r="I68" s="1"/>
    </row>
    <row r="69" spans="1:9" s="2" customFormat="1" ht="12.75">
      <c r="A69" s="1"/>
      <c r="B69" s="36">
        <f t="shared" si="4"/>
        <v>44</v>
      </c>
      <c r="C69" s="37">
        <f t="shared" si="5"/>
        <v>39295</v>
      </c>
      <c r="D69" s="38">
        <f t="shared" si="6"/>
        <v>78736.74000000005</v>
      </c>
      <c r="E69" s="39">
        <f t="shared" si="0"/>
        <v>328.07</v>
      </c>
      <c r="F69" s="38">
        <f t="shared" si="1"/>
        <v>732.5900000000001</v>
      </c>
      <c r="G69" s="40">
        <f t="shared" si="2"/>
        <v>13.06</v>
      </c>
      <c r="H69" s="41">
        <f t="shared" si="3"/>
        <v>1073.72</v>
      </c>
      <c r="I69" s="1"/>
    </row>
    <row r="70" spans="1:9" s="2" customFormat="1" ht="12.75">
      <c r="A70" s="1"/>
      <c r="B70" s="36">
        <f t="shared" si="4"/>
        <v>45</v>
      </c>
      <c r="C70" s="37">
        <f t="shared" si="5"/>
        <v>39326</v>
      </c>
      <c r="D70" s="38">
        <f t="shared" si="6"/>
        <v>78004.15000000005</v>
      </c>
      <c r="E70" s="39">
        <f t="shared" si="0"/>
        <v>325.02</v>
      </c>
      <c r="F70" s="38">
        <f t="shared" si="1"/>
        <v>735.6400000000001</v>
      </c>
      <c r="G70" s="40">
        <f t="shared" si="2"/>
        <v>12.95</v>
      </c>
      <c r="H70" s="41">
        <f t="shared" si="3"/>
        <v>1073.6100000000001</v>
      </c>
      <c r="I70" s="1"/>
    </row>
    <row r="71" spans="1:9" s="2" customFormat="1" ht="12.75">
      <c r="A71" s="1"/>
      <c r="B71" s="36">
        <f t="shared" si="4"/>
        <v>46</v>
      </c>
      <c r="C71" s="37">
        <f t="shared" si="5"/>
        <v>39356</v>
      </c>
      <c r="D71" s="38">
        <f t="shared" si="6"/>
        <v>77268.51000000005</v>
      </c>
      <c r="E71" s="39">
        <f t="shared" si="0"/>
        <v>321.95</v>
      </c>
      <c r="F71" s="38">
        <f t="shared" si="1"/>
        <v>738.71</v>
      </c>
      <c r="G71" s="40">
        <f t="shared" si="2"/>
        <v>12.84</v>
      </c>
      <c r="H71" s="41">
        <f t="shared" si="3"/>
        <v>1073.5</v>
      </c>
      <c r="I71" s="1"/>
    </row>
    <row r="72" spans="1:9" s="2" customFormat="1" ht="12.75">
      <c r="A72" s="1"/>
      <c r="B72" s="36">
        <f t="shared" si="4"/>
        <v>47</v>
      </c>
      <c r="C72" s="37">
        <f t="shared" si="5"/>
        <v>39387</v>
      </c>
      <c r="D72" s="38">
        <f t="shared" si="6"/>
        <v>76529.80000000005</v>
      </c>
      <c r="E72" s="39">
        <f t="shared" si="0"/>
        <v>318.87</v>
      </c>
      <c r="F72" s="38">
        <f t="shared" si="1"/>
        <v>741.7900000000001</v>
      </c>
      <c r="G72" s="40">
        <f t="shared" si="2"/>
        <v>12.73</v>
      </c>
      <c r="H72" s="41">
        <f t="shared" si="3"/>
        <v>1073.39</v>
      </c>
      <c r="I72" s="1"/>
    </row>
    <row r="73" spans="1:9" s="2" customFormat="1" ht="12.75">
      <c r="A73" s="1"/>
      <c r="B73" s="36">
        <f t="shared" si="4"/>
        <v>48</v>
      </c>
      <c r="C73" s="37">
        <f t="shared" si="5"/>
        <v>39417</v>
      </c>
      <c r="D73" s="38">
        <f t="shared" si="6"/>
        <v>75788.01000000005</v>
      </c>
      <c r="E73" s="39">
        <f t="shared" si="0"/>
        <v>315.78</v>
      </c>
      <c r="F73" s="38">
        <f t="shared" si="1"/>
        <v>744.8800000000001</v>
      </c>
      <c r="G73" s="40">
        <f t="shared" si="2"/>
        <v>12.62</v>
      </c>
      <c r="H73" s="41">
        <f t="shared" si="3"/>
        <v>1073.28</v>
      </c>
      <c r="I73" s="1"/>
    </row>
    <row r="74" spans="1:9" s="2" customFormat="1" ht="12.75">
      <c r="A74" s="1"/>
      <c r="B74" s="36">
        <f t="shared" si="4"/>
        <v>49</v>
      </c>
      <c r="C74" s="37">
        <f t="shared" si="5"/>
        <v>39448</v>
      </c>
      <c r="D74" s="38">
        <f t="shared" si="6"/>
        <v>75043.13000000005</v>
      </c>
      <c r="E74" s="39">
        <f t="shared" si="0"/>
        <v>312.68</v>
      </c>
      <c r="F74" s="38">
        <f t="shared" si="1"/>
        <v>747.98</v>
      </c>
      <c r="G74" s="40">
        <f t="shared" si="2"/>
        <v>12.51</v>
      </c>
      <c r="H74" s="41">
        <f t="shared" si="3"/>
        <v>1073.17</v>
      </c>
      <c r="I74" s="1"/>
    </row>
    <row r="75" spans="1:9" s="2" customFormat="1" ht="12.75">
      <c r="A75" s="1"/>
      <c r="B75" s="36">
        <f t="shared" si="4"/>
        <v>50</v>
      </c>
      <c r="C75" s="37">
        <f t="shared" si="5"/>
        <v>39479</v>
      </c>
      <c r="D75" s="38">
        <f t="shared" si="6"/>
        <v>74295.15000000005</v>
      </c>
      <c r="E75" s="39">
        <f t="shared" si="0"/>
        <v>309.56</v>
      </c>
      <c r="F75" s="38">
        <f t="shared" si="1"/>
        <v>751.1000000000001</v>
      </c>
      <c r="G75" s="40">
        <f t="shared" si="2"/>
        <v>12.39</v>
      </c>
      <c r="H75" s="41">
        <f t="shared" si="3"/>
        <v>1073.0500000000002</v>
      </c>
      <c r="I75" s="1"/>
    </row>
    <row r="76" spans="1:9" s="2" customFormat="1" ht="12.75">
      <c r="A76" s="1"/>
      <c r="B76" s="36">
        <f t="shared" si="4"/>
        <v>51</v>
      </c>
      <c r="C76" s="37">
        <f t="shared" si="5"/>
        <v>39508</v>
      </c>
      <c r="D76" s="38">
        <f t="shared" si="6"/>
        <v>73544.05000000005</v>
      </c>
      <c r="E76" s="39">
        <f t="shared" si="0"/>
        <v>306.43</v>
      </c>
      <c r="F76" s="38">
        <f t="shared" si="1"/>
        <v>754.23</v>
      </c>
      <c r="G76" s="40">
        <f t="shared" si="2"/>
        <v>12.28</v>
      </c>
      <c r="H76" s="41">
        <f t="shared" si="3"/>
        <v>1072.94</v>
      </c>
      <c r="I76" s="1"/>
    </row>
    <row r="77" spans="1:9" s="2" customFormat="1" ht="12.75">
      <c r="A77" s="1"/>
      <c r="B77" s="36">
        <f t="shared" si="4"/>
        <v>52</v>
      </c>
      <c r="C77" s="37">
        <f t="shared" si="5"/>
        <v>39539</v>
      </c>
      <c r="D77" s="38">
        <f t="shared" si="6"/>
        <v>72789.82000000005</v>
      </c>
      <c r="E77" s="39">
        <f t="shared" si="0"/>
        <v>303.29</v>
      </c>
      <c r="F77" s="38">
        <f t="shared" si="1"/>
        <v>757.3700000000001</v>
      </c>
      <c r="G77" s="40">
        <f t="shared" si="2"/>
        <v>12.17</v>
      </c>
      <c r="H77" s="41">
        <f t="shared" si="3"/>
        <v>1072.8300000000002</v>
      </c>
      <c r="I77" s="1"/>
    </row>
    <row r="78" spans="1:9" s="2" customFormat="1" ht="12.75">
      <c r="A78" s="1"/>
      <c r="B78" s="36">
        <f t="shared" si="4"/>
        <v>53</v>
      </c>
      <c r="C78" s="37">
        <f t="shared" si="5"/>
        <v>39569</v>
      </c>
      <c r="D78" s="38">
        <f t="shared" si="6"/>
        <v>72032.45000000006</v>
      </c>
      <c r="E78" s="39">
        <f t="shared" si="0"/>
        <v>300.14</v>
      </c>
      <c r="F78" s="38">
        <f t="shared" si="1"/>
        <v>760.5200000000001</v>
      </c>
      <c r="G78" s="40">
        <f t="shared" si="2"/>
        <v>12.05</v>
      </c>
      <c r="H78" s="41">
        <f t="shared" si="3"/>
        <v>1072.71</v>
      </c>
      <c r="I78" s="1"/>
    </row>
    <row r="79" spans="1:9" s="2" customFormat="1" ht="12.75">
      <c r="A79" s="1"/>
      <c r="B79" s="36">
        <f t="shared" si="4"/>
        <v>54</v>
      </c>
      <c r="C79" s="37">
        <f t="shared" si="5"/>
        <v>39600</v>
      </c>
      <c r="D79" s="38">
        <f t="shared" si="6"/>
        <v>71271.93000000005</v>
      </c>
      <c r="E79" s="39">
        <f t="shared" si="0"/>
        <v>296.97</v>
      </c>
      <c r="F79" s="38">
        <f t="shared" si="1"/>
        <v>763.69</v>
      </c>
      <c r="G79" s="40">
        <f t="shared" si="2"/>
        <v>11.94</v>
      </c>
      <c r="H79" s="41">
        <f t="shared" si="3"/>
        <v>1072.6000000000001</v>
      </c>
      <c r="I79" s="1"/>
    </row>
    <row r="80" spans="1:9" s="2" customFormat="1" ht="12.75">
      <c r="A80" s="1"/>
      <c r="B80" s="36">
        <f t="shared" si="4"/>
        <v>55</v>
      </c>
      <c r="C80" s="37">
        <f t="shared" si="5"/>
        <v>39630</v>
      </c>
      <c r="D80" s="38">
        <f t="shared" si="6"/>
        <v>70508.24000000005</v>
      </c>
      <c r="E80" s="39">
        <f t="shared" si="0"/>
        <v>293.78</v>
      </c>
      <c r="F80" s="38">
        <f t="shared" si="1"/>
        <v>766.8800000000001</v>
      </c>
      <c r="G80" s="40">
        <f t="shared" si="2"/>
        <v>11.83</v>
      </c>
      <c r="H80" s="41">
        <f t="shared" si="3"/>
        <v>1072.49</v>
      </c>
      <c r="I80" s="1"/>
    </row>
    <row r="81" spans="1:9" s="2" customFormat="1" ht="12.75">
      <c r="A81" s="1"/>
      <c r="B81" s="36">
        <f t="shared" si="4"/>
        <v>56</v>
      </c>
      <c r="C81" s="37">
        <f t="shared" si="5"/>
        <v>39661</v>
      </c>
      <c r="D81" s="38">
        <f t="shared" si="6"/>
        <v>69741.36000000004</v>
      </c>
      <c r="E81" s="39">
        <f t="shared" si="0"/>
        <v>290.59</v>
      </c>
      <c r="F81" s="38">
        <f t="shared" si="1"/>
        <v>770.0700000000002</v>
      </c>
      <c r="G81" s="40">
        <f t="shared" si="2"/>
        <v>11.71</v>
      </c>
      <c r="H81" s="41">
        <f t="shared" si="3"/>
        <v>1072.3700000000001</v>
      </c>
      <c r="I81" s="1"/>
    </row>
    <row r="82" spans="1:9" s="2" customFormat="1" ht="12.75">
      <c r="A82" s="1"/>
      <c r="B82" s="36">
        <f t="shared" si="4"/>
        <v>57</v>
      </c>
      <c r="C82" s="37">
        <f t="shared" si="5"/>
        <v>39692</v>
      </c>
      <c r="D82" s="38">
        <f t="shared" si="6"/>
        <v>68971.29000000004</v>
      </c>
      <c r="E82" s="39">
        <f t="shared" si="0"/>
        <v>287.38</v>
      </c>
      <c r="F82" s="38">
        <f t="shared" si="1"/>
        <v>773.2800000000001</v>
      </c>
      <c r="G82" s="40">
        <f t="shared" si="2"/>
        <v>11.6</v>
      </c>
      <c r="H82" s="41">
        <f t="shared" si="3"/>
        <v>1072.26</v>
      </c>
      <c r="I82" s="1"/>
    </row>
    <row r="83" spans="1:9" s="2" customFormat="1" ht="12.75">
      <c r="A83" s="1"/>
      <c r="B83" s="36">
        <f t="shared" si="4"/>
        <v>58</v>
      </c>
      <c r="C83" s="37">
        <f t="shared" si="5"/>
        <v>39722</v>
      </c>
      <c r="D83" s="38">
        <f t="shared" si="6"/>
        <v>68198.01000000004</v>
      </c>
      <c r="E83" s="39">
        <f t="shared" si="0"/>
        <v>284.16</v>
      </c>
      <c r="F83" s="38">
        <f t="shared" si="1"/>
        <v>776.5</v>
      </c>
      <c r="G83" s="40">
        <f t="shared" si="2"/>
        <v>11.48</v>
      </c>
      <c r="H83" s="41">
        <f t="shared" si="3"/>
        <v>1072.14</v>
      </c>
      <c r="I83" s="1"/>
    </row>
    <row r="84" spans="1:9" s="2" customFormat="1" ht="12.75">
      <c r="A84" s="1"/>
      <c r="B84" s="36">
        <f t="shared" si="4"/>
        <v>59</v>
      </c>
      <c r="C84" s="37">
        <f t="shared" si="5"/>
        <v>39753</v>
      </c>
      <c r="D84" s="38">
        <f t="shared" si="6"/>
        <v>67421.51000000004</v>
      </c>
      <c r="E84" s="39">
        <f t="shared" si="0"/>
        <v>280.92</v>
      </c>
      <c r="F84" s="38">
        <f t="shared" si="1"/>
        <v>779.74</v>
      </c>
      <c r="G84" s="40">
        <f t="shared" si="2"/>
        <v>11.36</v>
      </c>
      <c r="H84" s="41">
        <f t="shared" si="3"/>
        <v>1072.02</v>
      </c>
      <c r="I84" s="1"/>
    </row>
    <row r="85" spans="1:9" s="2" customFormat="1" ht="12.75">
      <c r="A85" s="1"/>
      <c r="B85" s="36">
        <f t="shared" si="4"/>
        <v>60</v>
      </c>
      <c r="C85" s="37">
        <f t="shared" si="5"/>
        <v>39783</v>
      </c>
      <c r="D85" s="38">
        <f t="shared" si="6"/>
        <v>66641.77000000003</v>
      </c>
      <c r="E85" s="39">
        <f t="shared" si="0"/>
        <v>277.67</v>
      </c>
      <c r="F85" s="38">
        <f t="shared" si="1"/>
        <v>782.99</v>
      </c>
      <c r="G85" s="40">
        <f t="shared" si="2"/>
        <v>11.25</v>
      </c>
      <c r="H85" s="41">
        <f t="shared" si="3"/>
        <v>1071.91</v>
      </c>
      <c r="I85" s="1"/>
    </row>
    <row r="86" spans="1:9" s="2" customFormat="1" ht="12.75">
      <c r="A86" s="1"/>
      <c r="B86" s="36">
        <f t="shared" si="4"/>
        <v>61</v>
      </c>
      <c r="C86" s="37">
        <f t="shared" si="5"/>
        <v>39814</v>
      </c>
      <c r="D86" s="38">
        <f t="shared" si="6"/>
        <v>65858.78000000003</v>
      </c>
      <c r="E86" s="39">
        <f t="shared" si="0"/>
        <v>274.41</v>
      </c>
      <c r="F86" s="38">
        <f t="shared" si="1"/>
        <v>786.25</v>
      </c>
      <c r="G86" s="40">
        <f t="shared" si="2"/>
        <v>11.13</v>
      </c>
      <c r="H86" s="41">
        <f t="shared" si="3"/>
        <v>1071.7900000000002</v>
      </c>
      <c r="I86" s="1"/>
    </row>
    <row r="87" spans="1:9" s="2" customFormat="1" ht="12.75">
      <c r="A87" s="1"/>
      <c r="B87" s="36">
        <f t="shared" si="4"/>
        <v>62</v>
      </c>
      <c r="C87" s="37">
        <f t="shared" si="5"/>
        <v>39845</v>
      </c>
      <c r="D87" s="38">
        <f t="shared" si="6"/>
        <v>65072.53000000003</v>
      </c>
      <c r="E87" s="39">
        <f t="shared" si="0"/>
        <v>271.14</v>
      </c>
      <c r="F87" s="38">
        <f t="shared" si="1"/>
        <v>789.5200000000001</v>
      </c>
      <c r="G87" s="40">
        <f t="shared" si="2"/>
        <v>11.01</v>
      </c>
      <c r="H87" s="41">
        <f t="shared" si="3"/>
        <v>1071.67</v>
      </c>
      <c r="I87" s="1"/>
    </row>
    <row r="88" spans="1:9" s="2" customFormat="1" ht="12.75">
      <c r="A88" s="1"/>
      <c r="B88" s="36">
        <f t="shared" si="4"/>
        <v>63</v>
      </c>
      <c r="C88" s="37">
        <f t="shared" si="5"/>
        <v>39873</v>
      </c>
      <c r="D88" s="38">
        <f t="shared" si="6"/>
        <v>64283.01000000003</v>
      </c>
      <c r="E88" s="39">
        <f t="shared" si="0"/>
        <v>267.85</v>
      </c>
      <c r="F88" s="38">
        <f t="shared" si="1"/>
        <v>792.8100000000001</v>
      </c>
      <c r="G88" s="40">
        <f t="shared" si="2"/>
        <v>10.89</v>
      </c>
      <c r="H88" s="41">
        <f t="shared" si="3"/>
        <v>1071.5500000000002</v>
      </c>
      <c r="I88" s="1"/>
    </row>
    <row r="89" spans="1:9" s="2" customFormat="1" ht="12.75">
      <c r="A89" s="1"/>
      <c r="B89" s="36">
        <f t="shared" si="4"/>
        <v>64</v>
      </c>
      <c r="C89" s="37">
        <f t="shared" si="5"/>
        <v>39904</v>
      </c>
      <c r="D89" s="38">
        <f t="shared" si="6"/>
        <v>63490.20000000003</v>
      </c>
      <c r="E89" s="39">
        <f t="shared" si="0"/>
        <v>264.54</v>
      </c>
      <c r="F89" s="38">
        <f t="shared" si="1"/>
        <v>796.1200000000001</v>
      </c>
      <c r="G89" s="40">
        <f t="shared" si="2"/>
        <v>10.77</v>
      </c>
      <c r="H89" s="41">
        <f t="shared" si="3"/>
        <v>1071.43</v>
      </c>
      <c r="I89" s="1"/>
    </row>
    <row r="90" spans="1:9" s="2" customFormat="1" ht="12.75">
      <c r="A90" s="1"/>
      <c r="B90" s="36">
        <f t="shared" si="4"/>
        <v>65</v>
      </c>
      <c r="C90" s="37">
        <f t="shared" si="5"/>
        <v>39934</v>
      </c>
      <c r="D90" s="38">
        <f t="shared" si="6"/>
        <v>62694.08000000003</v>
      </c>
      <c r="E90" s="39">
        <f aca="true" t="shared" si="7" ref="E90:E153">ROUND(D90*TxPer,NbDeci)</f>
        <v>261.23</v>
      </c>
      <c r="F90" s="38">
        <f aca="true" t="shared" si="8" ref="F90:F153">IF(B90&lt;=Différé,0,IF(B90&gt;=NbEch+Différé,D90,MtEch-E90))</f>
        <v>799.4300000000001</v>
      </c>
      <c r="G90" s="40">
        <f aca="true" t="shared" si="9" ref="G90:G153">IF(D90=0,0,ROUND(FraisF+FraisV*D90,NbDeci))</f>
        <v>10.65</v>
      </c>
      <c r="H90" s="41">
        <f aca="true" t="shared" si="10" ref="H90:H153">SUM(E90:G90)</f>
        <v>1071.3100000000002</v>
      </c>
      <c r="I90" s="1"/>
    </row>
    <row r="91" spans="1:9" s="2" customFormat="1" ht="12.75">
      <c r="A91" s="1"/>
      <c r="B91" s="36">
        <f aca="true" t="shared" si="11" ref="B91:B154">IF(D91=0,"",B90+1)</f>
        <v>66</v>
      </c>
      <c r="C91" s="37">
        <f aca="true" t="shared" si="12" ref="C91:C154">IF(D91=0,"",DATE(YEAR(C90),MONTH(C90)+12/NbEchAn,1))</f>
        <v>39965</v>
      </c>
      <c r="D91" s="38">
        <f aca="true" t="shared" si="13" ref="D91:D154">D90-F90</f>
        <v>61894.65000000003</v>
      </c>
      <c r="E91" s="39">
        <f t="shared" si="7"/>
        <v>257.89</v>
      </c>
      <c r="F91" s="38">
        <f t="shared" si="8"/>
        <v>802.7700000000001</v>
      </c>
      <c r="G91" s="40">
        <f t="shared" si="9"/>
        <v>10.53</v>
      </c>
      <c r="H91" s="41">
        <f t="shared" si="10"/>
        <v>1071.19</v>
      </c>
      <c r="I91" s="1"/>
    </row>
    <row r="92" spans="1:9" s="2" customFormat="1" ht="12.75">
      <c r="A92" s="1"/>
      <c r="B92" s="36">
        <f t="shared" si="11"/>
        <v>67</v>
      </c>
      <c r="C92" s="37">
        <f t="shared" si="12"/>
        <v>39995</v>
      </c>
      <c r="D92" s="38">
        <f t="shared" si="13"/>
        <v>61091.880000000034</v>
      </c>
      <c r="E92" s="39">
        <f t="shared" si="7"/>
        <v>254.55</v>
      </c>
      <c r="F92" s="38">
        <f t="shared" si="8"/>
        <v>806.1100000000001</v>
      </c>
      <c r="G92" s="40">
        <f t="shared" si="9"/>
        <v>10.41</v>
      </c>
      <c r="H92" s="41">
        <f t="shared" si="10"/>
        <v>1071.0700000000002</v>
      </c>
      <c r="I92" s="1"/>
    </row>
    <row r="93" spans="1:9" s="2" customFormat="1" ht="12.75">
      <c r="A93" s="1"/>
      <c r="B93" s="36">
        <f t="shared" si="11"/>
        <v>68</v>
      </c>
      <c r="C93" s="37">
        <f t="shared" si="12"/>
        <v>40026</v>
      </c>
      <c r="D93" s="38">
        <f t="shared" si="13"/>
        <v>60285.77000000003</v>
      </c>
      <c r="E93" s="39">
        <f t="shared" si="7"/>
        <v>251.19</v>
      </c>
      <c r="F93" s="38">
        <f t="shared" si="8"/>
        <v>809.47</v>
      </c>
      <c r="G93" s="40">
        <f t="shared" si="9"/>
        <v>10.29</v>
      </c>
      <c r="H93" s="41">
        <f t="shared" si="10"/>
        <v>1070.95</v>
      </c>
      <c r="I93" s="1"/>
    </row>
    <row r="94" spans="1:9" s="2" customFormat="1" ht="12.75">
      <c r="A94" s="1"/>
      <c r="B94" s="36">
        <f t="shared" si="11"/>
        <v>69</v>
      </c>
      <c r="C94" s="37">
        <f t="shared" si="12"/>
        <v>40057</v>
      </c>
      <c r="D94" s="38">
        <f t="shared" si="13"/>
        <v>59476.30000000003</v>
      </c>
      <c r="E94" s="39">
        <f t="shared" si="7"/>
        <v>247.82</v>
      </c>
      <c r="F94" s="38">
        <f t="shared" si="8"/>
        <v>812.8400000000001</v>
      </c>
      <c r="G94" s="40">
        <f t="shared" si="9"/>
        <v>10.17</v>
      </c>
      <c r="H94" s="41">
        <f t="shared" si="10"/>
        <v>1070.8300000000002</v>
      </c>
      <c r="I94" s="1"/>
    </row>
    <row r="95" spans="1:9" s="2" customFormat="1" ht="12.75">
      <c r="A95" s="1"/>
      <c r="B95" s="36">
        <f t="shared" si="11"/>
        <v>70</v>
      </c>
      <c r="C95" s="37">
        <f t="shared" si="12"/>
        <v>40087</v>
      </c>
      <c r="D95" s="38">
        <f t="shared" si="13"/>
        <v>58663.460000000036</v>
      </c>
      <c r="E95" s="39">
        <f t="shared" si="7"/>
        <v>244.43</v>
      </c>
      <c r="F95" s="38">
        <f t="shared" si="8"/>
        <v>816.23</v>
      </c>
      <c r="G95" s="40">
        <f t="shared" si="9"/>
        <v>10.05</v>
      </c>
      <c r="H95" s="41">
        <f t="shared" si="10"/>
        <v>1070.71</v>
      </c>
      <c r="I95" s="1"/>
    </row>
    <row r="96" spans="1:9" s="2" customFormat="1" ht="12.75">
      <c r="A96" s="1"/>
      <c r="B96" s="36">
        <f t="shared" si="11"/>
        <v>71</v>
      </c>
      <c r="C96" s="37">
        <f t="shared" si="12"/>
        <v>40118</v>
      </c>
      <c r="D96" s="38">
        <f t="shared" si="13"/>
        <v>57847.23000000003</v>
      </c>
      <c r="E96" s="39">
        <f t="shared" si="7"/>
        <v>241.03</v>
      </c>
      <c r="F96" s="38">
        <f t="shared" si="8"/>
        <v>819.6300000000001</v>
      </c>
      <c r="G96" s="40">
        <f t="shared" si="9"/>
        <v>9.93</v>
      </c>
      <c r="H96" s="41">
        <f t="shared" si="10"/>
        <v>1070.5900000000001</v>
      </c>
      <c r="I96" s="1"/>
    </row>
    <row r="97" spans="1:9" s="2" customFormat="1" ht="12.75">
      <c r="A97" s="1"/>
      <c r="B97" s="36">
        <f t="shared" si="11"/>
        <v>72</v>
      </c>
      <c r="C97" s="37">
        <f t="shared" si="12"/>
        <v>40148</v>
      </c>
      <c r="D97" s="38">
        <f t="shared" si="13"/>
        <v>57027.600000000035</v>
      </c>
      <c r="E97" s="39">
        <f t="shared" si="7"/>
        <v>237.62</v>
      </c>
      <c r="F97" s="38">
        <f t="shared" si="8"/>
        <v>823.0400000000001</v>
      </c>
      <c r="G97" s="40">
        <f t="shared" si="9"/>
        <v>9.8</v>
      </c>
      <c r="H97" s="41">
        <f t="shared" si="10"/>
        <v>1070.46</v>
      </c>
      <c r="I97" s="1"/>
    </row>
    <row r="98" spans="1:9" s="2" customFormat="1" ht="12.75">
      <c r="A98" s="1"/>
      <c r="B98" s="36">
        <f t="shared" si="11"/>
        <v>73</v>
      </c>
      <c r="C98" s="37">
        <f t="shared" si="12"/>
        <v>40179</v>
      </c>
      <c r="D98" s="38">
        <f t="shared" si="13"/>
        <v>56204.560000000034</v>
      </c>
      <c r="E98" s="39">
        <f t="shared" si="7"/>
        <v>234.19</v>
      </c>
      <c r="F98" s="38">
        <f t="shared" si="8"/>
        <v>826.47</v>
      </c>
      <c r="G98" s="40">
        <f t="shared" si="9"/>
        <v>9.68</v>
      </c>
      <c r="H98" s="41">
        <f t="shared" si="10"/>
        <v>1070.3400000000001</v>
      </c>
      <c r="I98" s="1"/>
    </row>
    <row r="99" spans="1:9" s="2" customFormat="1" ht="12.75">
      <c r="A99" s="1"/>
      <c r="B99" s="36">
        <f t="shared" si="11"/>
        <v>74</v>
      </c>
      <c r="C99" s="37">
        <f t="shared" si="12"/>
        <v>40210</v>
      </c>
      <c r="D99" s="38">
        <f t="shared" si="13"/>
        <v>55378.09000000003</v>
      </c>
      <c r="E99" s="39">
        <f t="shared" si="7"/>
        <v>230.74</v>
      </c>
      <c r="F99" s="38">
        <f t="shared" si="8"/>
        <v>829.9200000000001</v>
      </c>
      <c r="G99" s="40">
        <f t="shared" si="9"/>
        <v>9.56</v>
      </c>
      <c r="H99" s="41">
        <f t="shared" si="10"/>
        <v>1070.22</v>
      </c>
      <c r="I99" s="1"/>
    </row>
    <row r="100" spans="1:9" s="2" customFormat="1" ht="12.75">
      <c r="A100" s="1"/>
      <c r="B100" s="36">
        <f t="shared" si="11"/>
        <v>75</v>
      </c>
      <c r="C100" s="37">
        <f t="shared" si="12"/>
        <v>40238</v>
      </c>
      <c r="D100" s="38">
        <f t="shared" si="13"/>
        <v>54548.170000000035</v>
      </c>
      <c r="E100" s="39">
        <f t="shared" si="7"/>
        <v>227.28</v>
      </c>
      <c r="F100" s="38">
        <f t="shared" si="8"/>
        <v>833.3800000000001</v>
      </c>
      <c r="G100" s="40">
        <f t="shared" si="9"/>
        <v>9.43</v>
      </c>
      <c r="H100" s="41">
        <f t="shared" si="10"/>
        <v>1070.0900000000001</v>
      </c>
      <c r="I100" s="1"/>
    </row>
    <row r="101" spans="1:9" s="2" customFormat="1" ht="12.75">
      <c r="A101" s="1"/>
      <c r="B101" s="36">
        <f t="shared" si="11"/>
        <v>76</v>
      </c>
      <c r="C101" s="37">
        <f t="shared" si="12"/>
        <v>40269</v>
      </c>
      <c r="D101" s="38">
        <f t="shared" si="13"/>
        <v>53714.79000000004</v>
      </c>
      <c r="E101" s="39">
        <f t="shared" si="7"/>
        <v>223.81</v>
      </c>
      <c r="F101" s="38">
        <f t="shared" si="8"/>
        <v>836.8500000000001</v>
      </c>
      <c r="G101" s="40">
        <f t="shared" si="9"/>
        <v>9.31</v>
      </c>
      <c r="H101" s="41">
        <f t="shared" si="10"/>
        <v>1069.97</v>
      </c>
      <c r="I101" s="1"/>
    </row>
    <row r="102" spans="1:9" s="2" customFormat="1" ht="12.75">
      <c r="A102" s="1"/>
      <c r="B102" s="36">
        <f t="shared" si="11"/>
        <v>77</v>
      </c>
      <c r="C102" s="37">
        <f t="shared" si="12"/>
        <v>40299</v>
      </c>
      <c r="D102" s="38">
        <f t="shared" si="13"/>
        <v>52877.94000000004</v>
      </c>
      <c r="E102" s="39">
        <f t="shared" si="7"/>
        <v>220.32</v>
      </c>
      <c r="F102" s="38">
        <f t="shared" si="8"/>
        <v>840.3400000000001</v>
      </c>
      <c r="G102" s="40">
        <f t="shared" si="9"/>
        <v>9.18</v>
      </c>
      <c r="H102" s="41">
        <f t="shared" si="10"/>
        <v>1069.8400000000001</v>
      </c>
      <c r="I102" s="1"/>
    </row>
    <row r="103" spans="1:9" s="2" customFormat="1" ht="12.75">
      <c r="A103" s="1"/>
      <c r="B103" s="36">
        <f t="shared" si="11"/>
        <v>78</v>
      </c>
      <c r="C103" s="37">
        <f t="shared" si="12"/>
        <v>40330</v>
      </c>
      <c r="D103" s="38">
        <f t="shared" si="13"/>
        <v>52037.600000000035</v>
      </c>
      <c r="E103" s="39">
        <f t="shared" si="7"/>
        <v>216.82</v>
      </c>
      <c r="F103" s="38">
        <f t="shared" si="8"/>
        <v>843.8400000000001</v>
      </c>
      <c r="G103" s="40">
        <f t="shared" si="9"/>
        <v>9.06</v>
      </c>
      <c r="H103" s="41">
        <f t="shared" si="10"/>
        <v>1069.72</v>
      </c>
      <c r="I103" s="1"/>
    </row>
    <row r="104" spans="1:9" s="2" customFormat="1" ht="12.75">
      <c r="A104" s="1"/>
      <c r="B104" s="36">
        <f t="shared" si="11"/>
        <v>79</v>
      </c>
      <c r="C104" s="37">
        <f t="shared" si="12"/>
        <v>40360</v>
      </c>
      <c r="D104" s="38">
        <f t="shared" si="13"/>
        <v>51193.76000000004</v>
      </c>
      <c r="E104" s="39">
        <f t="shared" si="7"/>
        <v>213.31</v>
      </c>
      <c r="F104" s="38">
        <f t="shared" si="8"/>
        <v>847.3500000000001</v>
      </c>
      <c r="G104" s="40">
        <f t="shared" si="9"/>
        <v>8.93</v>
      </c>
      <c r="H104" s="41">
        <f t="shared" si="10"/>
        <v>1069.5900000000001</v>
      </c>
      <c r="I104" s="1"/>
    </row>
    <row r="105" spans="1:9" s="2" customFormat="1" ht="12.75">
      <c r="A105" s="1"/>
      <c r="B105" s="36">
        <f t="shared" si="11"/>
        <v>80</v>
      </c>
      <c r="C105" s="37">
        <f t="shared" si="12"/>
        <v>40391</v>
      </c>
      <c r="D105" s="38">
        <f t="shared" si="13"/>
        <v>50346.41000000004</v>
      </c>
      <c r="E105" s="39">
        <f t="shared" si="7"/>
        <v>209.78</v>
      </c>
      <c r="F105" s="38">
        <f t="shared" si="8"/>
        <v>850.8800000000001</v>
      </c>
      <c r="G105" s="40">
        <f t="shared" si="9"/>
        <v>8.8</v>
      </c>
      <c r="H105" s="41">
        <f t="shared" si="10"/>
        <v>1069.46</v>
      </c>
      <c r="I105" s="1"/>
    </row>
    <row r="106" spans="1:9" s="2" customFormat="1" ht="12.75">
      <c r="A106" s="1"/>
      <c r="B106" s="36">
        <f t="shared" si="11"/>
        <v>81</v>
      </c>
      <c r="C106" s="37">
        <f t="shared" si="12"/>
        <v>40422</v>
      </c>
      <c r="D106" s="38">
        <f t="shared" si="13"/>
        <v>49495.53000000004</v>
      </c>
      <c r="E106" s="39">
        <f t="shared" si="7"/>
        <v>206.23</v>
      </c>
      <c r="F106" s="38">
        <f t="shared" si="8"/>
        <v>854.4300000000001</v>
      </c>
      <c r="G106" s="40">
        <f t="shared" si="9"/>
        <v>8.67</v>
      </c>
      <c r="H106" s="41">
        <f t="shared" si="10"/>
        <v>1069.3300000000002</v>
      </c>
      <c r="I106" s="1"/>
    </row>
    <row r="107" spans="1:9" s="2" customFormat="1" ht="12.75">
      <c r="A107" s="1"/>
      <c r="B107" s="36">
        <f t="shared" si="11"/>
        <v>82</v>
      </c>
      <c r="C107" s="37">
        <f t="shared" si="12"/>
        <v>40452</v>
      </c>
      <c r="D107" s="38">
        <f t="shared" si="13"/>
        <v>48641.10000000004</v>
      </c>
      <c r="E107" s="39">
        <f t="shared" si="7"/>
        <v>202.67</v>
      </c>
      <c r="F107" s="38">
        <f t="shared" si="8"/>
        <v>857.9900000000001</v>
      </c>
      <c r="G107" s="40">
        <f t="shared" si="9"/>
        <v>8.55</v>
      </c>
      <c r="H107" s="41">
        <f t="shared" si="10"/>
        <v>1069.21</v>
      </c>
      <c r="I107" s="1"/>
    </row>
    <row r="108" spans="1:9" s="2" customFormat="1" ht="12.75">
      <c r="A108" s="1"/>
      <c r="B108" s="36">
        <f t="shared" si="11"/>
        <v>83</v>
      </c>
      <c r="C108" s="37">
        <f t="shared" si="12"/>
        <v>40483</v>
      </c>
      <c r="D108" s="38">
        <f t="shared" si="13"/>
        <v>47783.110000000044</v>
      </c>
      <c r="E108" s="39">
        <f t="shared" si="7"/>
        <v>199.1</v>
      </c>
      <c r="F108" s="38">
        <f t="shared" si="8"/>
        <v>861.5600000000001</v>
      </c>
      <c r="G108" s="40">
        <f t="shared" si="9"/>
        <v>8.42</v>
      </c>
      <c r="H108" s="41">
        <f t="shared" si="10"/>
        <v>1069.0800000000002</v>
      </c>
      <c r="I108" s="1"/>
    </row>
    <row r="109" spans="1:9" s="2" customFormat="1" ht="12.75">
      <c r="A109" s="1"/>
      <c r="B109" s="36">
        <f t="shared" si="11"/>
        <v>84</v>
      </c>
      <c r="C109" s="37">
        <f t="shared" si="12"/>
        <v>40513</v>
      </c>
      <c r="D109" s="38">
        <f t="shared" si="13"/>
        <v>46921.55000000005</v>
      </c>
      <c r="E109" s="39">
        <f t="shared" si="7"/>
        <v>195.51</v>
      </c>
      <c r="F109" s="38">
        <f t="shared" si="8"/>
        <v>865.1500000000001</v>
      </c>
      <c r="G109" s="40">
        <f t="shared" si="9"/>
        <v>8.29</v>
      </c>
      <c r="H109" s="41">
        <f t="shared" si="10"/>
        <v>1068.95</v>
      </c>
      <c r="I109" s="1"/>
    </row>
    <row r="110" spans="1:9" s="2" customFormat="1" ht="12.75">
      <c r="A110" s="1"/>
      <c r="B110" s="36">
        <f t="shared" si="11"/>
        <v>85</v>
      </c>
      <c r="C110" s="37">
        <f t="shared" si="12"/>
        <v>40544</v>
      </c>
      <c r="D110" s="38">
        <f t="shared" si="13"/>
        <v>46056.400000000045</v>
      </c>
      <c r="E110" s="39">
        <f t="shared" si="7"/>
        <v>191.9</v>
      </c>
      <c r="F110" s="38">
        <f t="shared" si="8"/>
        <v>868.7600000000001</v>
      </c>
      <c r="G110" s="40">
        <f t="shared" si="9"/>
        <v>8.16</v>
      </c>
      <c r="H110" s="41">
        <f t="shared" si="10"/>
        <v>1068.8200000000002</v>
      </c>
      <c r="I110" s="1"/>
    </row>
    <row r="111" spans="1:9" s="2" customFormat="1" ht="12.75">
      <c r="A111" s="1"/>
      <c r="B111" s="36">
        <f t="shared" si="11"/>
        <v>86</v>
      </c>
      <c r="C111" s="37">
        <f t="shared" si="12"/>
        <v>40575</v>
      </c>
      <c r="D111" s="38">
        <f t="shared" si="13"/>
        <v>45187.64000000004</v>
      </c>
      <c r="E111" s="39">
        <f t="shared" si="7"/>
        <v>188.28</v>
      </c>
      <c r="F111" s="38">
        <f t="shared" si="8"/>
        <v>872.3800000000001</v>
      </c>
      <c r="G111" s="40">
        <f t="shared" si="9"/>
        <v>8.03</v>
      </c>
      <c r="H111" s="41">
        <f t="shared" si="10"/>
        <v>1068.69</v>
      </c>
      <c r="I111" s="1"/>
    </row>
    <row r="112" spans="1:9" s="2" customFormat="1" ht="12.75">
      <c r="A112" s="1"/>
      <c r="B112" s="36">
        <f t="shared" si="11"/>
        <v>87</v>
      </c>
      <c r="C112" s="37">
        <f t="shared" si="12"/>
        <v>40603</v>
      </c>
      <c r="D112" s="38">
        <f t="shared" si="13"/>
        <v>44315.260000000046</v>
      </c>
      <c r="E112" s="39">
        <f t="shared" si="7"/>
        <v>184.65</v>
      </c>
      <c r="F112" s="38">
        <f t="shared" si="8"/>
        <v>876.0100000000001</v>
      </c>
      <c r="G112" s="40">
        <f t="shared" si="9"/>
        <v>7.9</v>
      </c>
      <c r="H112" s="41">
        <f t="shared" si="10"/>
        <v>1068.5600000000002</v>
      </c>
      <c r="I112" s="1"/>
    </row>
    <row r="113" spans="1:9" s="2" customFormat="1" ht="12.75">
      <c r="A113" s="1"/>
      <c r="B113" s="36">
        <f t="shared" si="11"/>
        <v>88</v>
      </c>
      <c r="C113" s="37">
        <f t="shared" si="12"/>
        <v>40634</v>
      </c>
      <c r="D113" s="38">
        <f t="shared" si="13"/>
        <v>43439.250000000044</v>
      </c>
      <c r="E113" s="39">
        <f t="shared" si="7"/>
        <v>181</v>
      </c>
      <c r="F113" s="38">
        <f t="shared" si="8"/>
        <v>879.6600000000001</v>
      </c>
      <c r="G113" s="40">
        <f t="shared" si="9"/>
        <v>7.77</v>
      </c>
      <c r="H113" s="41">
        <f t="shared" si="10"/>
        <v>1068.43</v>
      </c>
      <c r="I113" s="1"/>
    </row>
    <row r="114" spans="1:9" s="2" customFormat="1" ht="12.75">
      <c r="A114" s="1"/>
      <c r="B114" s="36">
        <f t="shared" si="11"/>
        <v>89</v>
      </c>
      <c r="C114" s="37">
        <f t="shared" si="12"/>
        <v>40664</v>
      </c>
      <c r="D114" s="38">
        <f t="shared" si="13"/>
        <v>42559.59000000004</v>
      </c>
      <c r="E114" s="39">
        <f t="shared" si="7"/>
        <v>177.33</v>
      </c>
      <c r="F114" s="38">
        <f t="shared" si="8"/>
        <v>883.33</v>
      </c>
      <c r="G114" s="40">
        <f t="shared" si="9"/>
        <v>7.63</v>
      </c>
      <c r="H114" s="41">
        <f t="shared" si="10"/>
        <v>1068.2900000000002</v>
      </c>
      <c r="I114" s="1"/>
    </row>
    <row r="115" spans="1:9" s="2" customFormat="1" ht="12.75">
      <c r="A115" s="1"/>
      <c r="B115" s="36">
        <f t="shared" si="11"/>
        <v>90</v>
      </c>
      <c r="C115" s="37">
        <f t="shared" si="12"/>
        <v>40695</v>
      </c>
      <c r="D115" s="38">
        <f t="shared" si="13"/>
        <v>41676.26000000004</v>
      </c>
      <c r="E115" s="39">
        <f t="shared" si="7"/>
        <v>173.65</v>
      </c>
      <c r="F115" s="38">
        <f t="shared" si="8"/>
        <v>887.0100000000001</v>
      </c>
      <c r="G115" s="40">
        <f t="shared" si="9"/>
        <v>7.5</v>
      </c>
      <c r="H115" s="41">
        <f t="shared" si="10"/>
        <v>1068.16</v>
      </c>
      <c r="I115" s="1"/>
    </row>
    <row r="116" spans="1:9" s="2" customFormat="1" ht="12.75">
      <c r="A116" s="1"/>
      <c r="B116" s="36">
        <f t="shared" si="11"/>
        <v>91</v>
      </c>
      <c r="C116" s="37">
        <f t="shared" si="12"/>
        <v>40725</v>
      </c>
      <c r="D116" s="38">
        <f t="shared" si="13"/>
        <v>40789.25000000004</v>
      </c>
      <c r="E116" s="39">
        <f t="shared" si="7"/>
        <v>169.96</v>
      </c>
      <c r="F116" s="38">
        <f t="shared" si="8"/>
        <v>890.7</v>
      </c>
      <c r="G116" s="40">
        <f t="shared" si="9"/>
        <v>7.37</v>
      </c>
      <c r="H116" s="41">
        <f t="shared" si="10"/>
        <v>1068.03</v>
      </c>
      <c r="I116" s="1"/>
    </row>
    <row r="117" spans="1:9" s="2" customFormat="1" ht="12.75">
      <c r="A117" s="1"/>
      <c r="B117" s="36">
        <f t="shared" si="11"/>
        <v>92</v>
      </c>
      <c r="C117" s="37">
        <f t="shared" si="12"/>
        <v>40756</v>
      </c>
      <c r="D117" s="38">
        <f t="shared" si="13"/>
        <v>39898.55000000004</v>
      </c>
      <c r="E117" s="39">
        <f t="shared" si="7"/>
        <v>166.24</v>
      </c>
      <c r="F117" s="38">
        <f t="shared" si="8"/>
        <v>894.4200000000001</v>
      </c>
      <c r="G117" s="40">
        <f t="shared" si="9"/>
        <v>7.23</v>
      </c>
      <c r="H117" s="41">
        <f t="shared" si="10"/>
        <v>1067.89</v>
      </c>
      <c r="I117" s="1"/>
    </row>
    <row r="118" spans="1:9" s="2" customFormat="1" ht="12.75">
      <c r="A118" s="1"/>
      <c r="B118" s="36">
        <f t="shared" si="11"/>
        <v>93</v>
      </c>
      <c r="C118" s="37">
        <f t="shared" si="12"/>
        <v>40787</v>
      </c>
      <c r="D118" s="38">
        <f t="shared" si="13"/>
        <v>39004.13000000004</v>
      </c>
      <c r="E118" s="39">
        <f t="shared" si="7"/>
        <v>162.52</v>
      </c>
      <c r="F118" s="38">
        <f t="shared" si="8"/>
        <v>898.1400000000001</v>
      </c>
      <c r="G118" s="40">
        <f t="shared" si="9"/>
        <v>7.1</v>
      </c>
      <c r="H118" s="41">
        <f t="shared" si="10"/>
        <v>1067.76</v>
      </c>
      <c r="I118" s="1"/>
    </row>
    <row r="119" spans="1:9" s="2" customFormat="1" ht="12.75">
      <c r="A119" s="1"/>
      <c r="B119" s="36">
        <f t="shared" si="11"/>
        <v>94</v>
      </c>
      <c r="C119" s="37">
        <f t="shared" si="12"/>
        <v>40817</v>
      </c>
      <c r="D119" s="38">
        <f t="shared" si="13"/>
        <v>38105.99000000004</v>
      </c>
      <c r="E119" s="39">
        <f t="shared" si="7"/>
        <v>158.77</v>
      </c>
      <c r="F119" s="38">
        <f t="shared" si="8"/>
        <v>901.8900000000001</v>
      </c>
      <c r="G119" s="40">
        <f t="shared" si="9"/>
        <v>6.97</v>
      </c>
      <c r="H119" s="41">
        <f t="shared" si="10"/>
        <v>1067.63</v>
      </c>
      <c r="I119" s="1"/>
    </row>
    <row r="120" spans="1:9" s="2" customFormat="1" ht="12.75">
      <c r="A120" s="1"/>
      <c r="B120" s="36">
        <f t="shared" si="11"/>
        <v>95</v>
      </c>
      <c r="C120" s="37">
        <f t="shared" si="12"/>
        <v>40848</v>
      </c>
      <c r="D120" s="38">
        <f t="shared" si="13"/>
        <v>37204.10000000004</v>
      </c>
      <c r="E120" s="39">
        <f t="shared" si="7"/>
        <v>155.02</v>
      </c>
      <c r="F120" s="38">
        <f t="shared" si="8"/>
        <v>905.6400000000001</v>
      </c>
      <c r="G120" s="40">
        <f t="shared" si="9"/>
        <v>6.83</v>
      </c>
      <c r="H120" s="41">
        <f t="shared" si="10"/>
        <v>1067.49</v>
      </c>
      <c r="I120" s="1"/>
    </row>
    <row r="121" spans="1:9" s="2" customFormat="1" ht="12.75">
      <c r="A121" s="1"/>
      <c r="B121" s="36">
        <f t="shared" si="11"/>
        <v>96</v>
      </c>
      <c r="C121" s="37">
        <f t="shared" si="12"/>
        <v>40878</v>
      </c>
      <c r="D121" s="38">
        <f t="shared" si="13"/>
        <v>36298.46000000004</v>
      </c>
      <c r="E121" s="39">
        <f t="shared" si="7"/>
        <v>151.24</v>
      </c>
      <c r="F121" s="38">
        <f t="shared" si="8"/>
        <v>909.4200000000001</v>
      </c>
      <c r="G121" s="40">
        <f t="shared" si="9"/>
        <v>6.69</v>
      </c>
      <c r="H121" s="41">
        <f t="shared" si="10"/>
        <v>1067.3500000000001</v>
      </c>
      <c r="I121" s="1"/>
    </row>
    <row r="122" spans="1:9" s="2" customFormat="1" ht="12.75">
      <c r="A122" s="1"/>
      <c r="B122" s="36">
        <f t="shared" si="11"/>
        <v>97</v>
      </c>
      <c r="C122" s="37">
        <f t="shared" si="12"/>
        <v>40909</v>
      </c>
      <c r="D122" s="38">
        <f t="shared" si="13"/>
        <v>35389.040000000045</v>
      </c>
      <c r="E122" s="39">
        <f t="shared" si="7"/>
        <v>147.45</v>
      </c>
      <c r="F122" s="38">
        <f t="shared" si="8"/>
        <v>913.21</v>
      </c>
      <c r="G122" s="40">
        <f t="shared" si="9"/>
        <v>6.56</v>
      </c>
      <c r="H122" s="41">
        <f t="shared" si="10"/>
        <v>1067.22</v>
      </c>
      <c r="I122" s="1"/>
    </row>
    <row r="123" spans="1:9" s="2" customFormat="1" ht="12.75">
      <c r="A123" s="1"/>
      <c r="B123" s="36">
        <f t="shared" si="11"/>
        <v>98</v>
      </c>
      <c r="C123" s="37">
        <f t="shared" si="12"/>
        <v>40940</v>
      </c>
      <c r="D123" s="38">
        <f t="shared" si="13"/>
        <v>34475.830000000045</v>
      </c>
      <c r="E123" s="39">
        <f t="shared" si="7"/>
        <v>143.65</v>
      </c>
      <c r="F123" s="38">
        <f t="shared" si="8"/>
        <v>917.0100000000001</v>
      </c>
      <c r="G123" s="40">
        <f t="shared" si="9"/>
        <v>6.42</v>
      </c>
      <c r="H123" s="41">
        <f t="shared" si="10"/>
        <v>1067.0800000000002</v>
      </c>
      <c r="I123" s="1"/>
    </row>
    <row r="124" spans="1:9" s="2" customFormat="1" ht="12.75">
      <c r="A124" s="1"/>
      <c r="B124" s="36">
        <f t="shared" si="11"/>
        <v>99</v>
      </c>
      <c r="C124" s="37">
        <f t="shared" si="12"/>
        <v>40969</v>
      </c>
      <c r="D124" s="38">
        <f t="shared" si="13"/>
        <v>33558.82000000004</v>
      </c>
      <c r="E124" s="39">
        <f t="shared" si="7"/>
        <v>139.83</v>
      </c>
      <c r="F124" s="38">
        <f t="shared" si="8"/>
        <v>920.83</v>
      </c>
      <c r="G124" s="40">
        <f t="shared" si="9"/>
        <v>6.28</v>
      </c>
      <c r="H124" s="41">
        <f t="shared" si="10"/>
        <v>1066.94</v>
      </c>
      <c r="I124" s="1"/>
    </row>
    <row r="125" spans="1:9" s="2" customFormat="1" ht="12.75">
      <c r="A125" s="1"/>
      <c r="B125" s="36">
        <f t="shared" si="11"/>
        <v>100</v>
      </c>
      <c r="C125" s="37">
        <f t="shared" si="12"/>
        <v>41000</v>
      </c>
      <c r="D125" s="38">
        <f t="shared" si="13"/>
        <v>32637.99000000004</v>
      </c>
      <c r="E125" s="39">
        <f t="shared" si="7"/>
        <v>135.99</v>
      </c>
      <c r="F125" s="38">
        <f t="shared" si="8"/>
        <v>924.6700000000001</v>
      </c>
      <c r="G125" s="40">
        <f t="shared" si="9"/>
        <v>6.15</v>
      </c>
      <c r="H125" s="41">
        <f t="shared" si="10"/>
        <v>1066.8100000000002</v>
      </c>
      <c r="I125" s="1"/>
    </row>
    <row r="126" spans="1:9" s="2" customFormat="1" ht="12.75">
      <c r="A126" s="1"/>
      <c r="B126" s="36">
        <f t="shared" si="11"/>
        <v>101</v>
      </c>
      <c r="C126" s="37">
        <f t="shared" si="12"/>
        <v>41030</v>
      </c>
      <c r="D126" s="38">
        <f t="shared" si="13"/>
        <v>31713.320000000043</v>
      </c>
      <c r="E126" s="39">
        <f t="shared" si="7"/>
        <v>132.14</v>
      </c>
      <c r="F126" s="38">
        <f t="shared" si="8"/>
        <v>928.5200000000001</v>
      </c>
      <c r="G126" s="40">
        <f t="shared" si="9"/>
        <v>6.01</v>
      </c>
      <c r="H126" s="41">
        <f t="shared" si="10"/>
        <v>1066.67</v>
      </c>
      <c r="I126" s="1"/>
    </row>
    <row r="127" spans="1:9" s="2" customFormat="1" ht="12.75">
      <c r="A127" s="1"/>
      <c r="B127" s="36">
        <f t="shared" si="11"/>
        <v>102</v>
      </c>
      <c r="C127" s="37">
        <f t="shared" si="12"/>
        <v>41061</v>
      </c>
      <c r="D127" s="38">
        <f t="shared" si="13"/>
        <v>30784.800000000043</v>
      </c>
      <c r="E127" s="39">
        <f t="shared" si="7"/>
        <v>128.27</v>
      </c>
      <c r="F127" s="38">
        <f t="shared" si="8"/>
        <v>932.3900000000001</v>
      </c>
      <c r="G127" s="40">
        <f t="shared" si="9"/>
        <v>5.87</v>
      </c>
      <c r="H127" s="41">
        <f t="shared" si="10"/>
        <v>1066.53</v>
      </c>
      <c r="I127" s="1"/>
    </row>
    <row r="128" spans="1:9" s="2" customFormat="1" ht="12.75">
      <c r="A128" s="1"/>
      <c r="B128" s="36">
        <f t="shared" si="11"/>
        <v>103</v>
      </c>
      <c r="C128" s="37">
        <f t="shared" si="12"/>
        <v>41091</v>
      </c>
      <c r="D128" s="38">
        <f t="shared" si="13"/>
        <v>29852.410000000044</v>
      </c>
      <c r="E128" s="39">
        <f t="shared" si="7"/>
        <v>124.39</v>
      </c>
      <c r="F128" s="38">
        <f t="shared" si="8"/>
        <v>936.2700000000001</v>
      </c>
      <c r="G128" s="40">
        <f t="shared" si="9"/>
        <v>5.73</v>
      </c>
      <c r="H128" s="41">
        <f t="shared" si="10"/>
        <v>1066.39</v>
      </c>
      <c r="I128" s="1"/>
    </row>
    <row r="129" spans="1:9" s="2" customFormat="1" ht="12.75">
      <c r="A129" s="1"/>
      <c r="B129" s="36">
        <f t="shared" si="11"/>
        <v>104</v>
      </c>
      <c r="C129" s="37">
        <f t="shared" si="12"/>
        <v>41122</v>
      </c>
      <c r="D129" s="38">
        <f t="shared" si="13"/>
        <v>28916.140000000043</v>
      </c>
      <c r="E129" s="39">
        <f t="shared" si="7"/>
        <v>120.48</v>
      </c>
      <c r="F129" s="38">
        <f t="shared" si="8"/>
        <v>940.1800000000001</v>
      </c>
      <c r="G129" s="40">
        <f t="shared" si="9"/>
        <v>5.59</v>
      </c>
      <c r="H129" s="41">
        <f t="shared" si="10"/>
        <v>1066.25</v>
      </c>
      <c r="I129" s="1"/>
    </row>
    <row r="130" spans="1:9" s="2" customFormat="1" ht="12.75">
      <c r="A130" s="1"/>
      <c r="B130" s="36">
        <f t="shared" si="11"/>
        <v>105</v>
      </c>
      <c r="C130" s="37">
        <f t="shared" si="12"/>
        <v>41153</v>
      </c>
      <c r="D130" s="38">
        <f t="shared" si="13"/>
        <v>27975.960000000043</v>
      </c>
      <c r="E130" s="39">
        <f t="shared" si="7"/>
        <v>116.57</v>
      </c>
      <c r="F130" s="38">
        <f t="shared" si="8"/>
        <v>944.0900000000001</v>
      </c>
      <c r="G130" s="40">
        <f t="shared" si="9"/>
        <v>5.45</v>
      </c>
      <c r="H130" s="41">
        <f t="shared" si="10"/>
        <v>1066.1100000000001</v>
      </c>
      <c r="I130" s="1"/>
    </row>
    <row r="131" spans="1:9" s="2" customFormat="1" ht="12.75">
      <c r="A131" s="1"/>
      <c r="B131" s="36">
        <f t="shared" si="11"/>
        <v>106</v>
      </c>
      <c r="C131" s="37">
        <f t="shared" si="12"/>
        <v>41183</v>
      </c>
      <c r="D131" s="38">
        <f t="shared" si="13"/>
        <v>27031.870000000043</v>
      </c>
      <c r="E131" s="39">
        <f t="shared" si="7"/>
        <v>112.63</v>
      </c>
      <c r="F131" s="38">
        <f t="shared" si="8"/>
        <v>948.0300000000001</v>
      </c>
      <c r="G131" s="40">
        <f t="shared" si="9"/>
        <v>5.3</v>
      </c>
      <c r="H131" s="41">
        <f t="shared" si="10"/>
        <v>1065.96</v>
      </c>
      <c r="I131" s="1"/>
    </row>
    <row r="132" spans="1:9" s="2" customFormat="1" ht="12.75">
      <c r="A132" s="1"/>
      <c r="B132" s="36">
        <f t="shared" si="11"/>
        <v>107</v>
      </c>
      <c r="C132" s="37">
        <f t="shared" si="12"/>
        <v>41214</v>
      </c>
      <c r="D132" s="38">
        <f t="shared" si="13"/>
        <v>26083.840000000044</v>
      </c>
      <c r="E132" s="39">
        <f t="shared" si="7"/>
        <v>108.68</v>
      </c>
      <c r="F132" s="38">
        <f t="shared" si="8"/>
        <v>951.98</v>
      </c>
      <c r="G132" s="40">
        <f t="shared" si="9"/>
        <v>5.16</v>
      </c>
      <c r="H132" s="41">
        <f t="shared" si="10"/>
        <v>1065.8200000000002</v>
      </c>
      <c r="I132" s="1"/>
    </row>
    <row r="133" spans="1:9" s="2" customFormat="1" ht="12.75">
      <c r="A133" s="1"/>
      <c r="B133" s="36">
        <f t="shared" si="11"/>
        <v>108</v>
      </c>
      <c r="C133" s="37">
        <f t="shared" si="12"/>
        <v>41244</v>
      </c>
      <c r="D133" s="38">
        <f t="shared" si="13"/>
        <v>25131.860000000044</v>
      </c>
      <c r="E133" s="39">
        <f t="shared" si="7"/>
        <v>104.72</v>
      </c>
      <c r="F133" s="38">
        <f t="shared" si="8"/>
        <v>955.94</v>
      </c>
      <c r="G133" s="40">
        <f t="shared" si="9"/>
        <v>5.02</v>
      </c>
      <c r="H133" s="41">
        <f t="shared" si="10"/>
        <v>1065.68</v>
      </c>
      <c r="I133" s="1"/>
    </row>
    <row r="134" spans="1:9" s="2" customFormat="1" ht="12.75">
      <c r="A134" s="1"/>
      <c r="B134" s="36">
        <f t="shared" si="11"/>
        <v>109</v>
      </c>
      <c r="C134" s="37">
        <f t="shared" si="12"/>
        <v>41275</v>
      </c>
      <c r="D134" s="38">
        <f t="shared" si="13"/>
        <v>24175.920000000046</v>
      </c>
      <c r="E134" s="39">
        <f t="shared" si="7"/>
        <v>100.73</v>
      </c>
      <c r="F134" s="38">
        <f t="shared" si="8"/>
        <v>959.9300000000001</v>
      </c>
      <c r="G134" s="40">
        <f t="shared" si="9"/>
        <v>4.88</v>
      </c>
      <c r="H134" s="41">
        <f t="shared" si="10"/>
        <v>1065.5400000000002</v>
      </c>
      <c r="I134" s="1"/>
    </row>
    <row r="135" spans="1:9" s="2" customFormat="1" ht="12.75">
      <c r="A135" s="1"/>
      <c r="B135" s="36">
        <f t="shared" si="11"/>
        <v>110</v>
      </c>
      <c r="C135" s="37">
        <f t="shared" si="12"/>
        <v>41306</v>
      </c>
      <c r="D135" s="38">
        <f t="shared" si="13"/>
        <v>23215.990000000045</v>
      </c>
      <c r="E135" s="39">
        <f t="shared" si="7"/>
        <v>96.73</v>
      </c>
      <c r="F135" s="38">
        <f t="shared" si="8"/>
        <v>963.9300000000001</v>
      </c>
      <c r="G135" s="40">
        <f t="shared" si="9"/>
        <v>4.73</v>
      </c>
      <c r="H135" s="41">
        <f t="shared" si="10"/>
        <v>1065.39</v>
      </c>
      <c r="I135" s="1"/>
    </row>
    <row r="136" spans="1:9" s="2" customFormat="1" ht="12.75">
      <c r="A136" s="1"/>
      <c r="B136" s="36">
        <f t="shared" si="11"/>
        <v>111</v>
      </c>
      <c r="C136" s="37">
        <f t="shared" si="12"/>
        <v>41334</v>
      </c>
      <c r="D136" s="38">
        <f t="shared" si="13"/>
        <v>22252.060000000045</v>
      </c>
      <c r="E136" s="39">
        <f t="shared" si="7"/>
        <v>92.72</v>
      </c>
      <c r="F136" s="38">
        <f t="shared" si="8"/>
        <v>967.94</v>
      </c>
      <c r="G136" s="40">
        <f t="shared" si="9"/>
        <v>4.59</v>
      </c>
      <c r="H136" s="41">
        <f t="shared" si="10"/>
        <v>1065.25</v>
      </c>
      <c r="I136" s="1"/>
    </row>
    <row r="137" spans="1:9" s="2" customFormat="1" ht="12.75">
      <c r="A137" s="1"/>
      <c r="B137" s="36">
        <f t="shared" si="11"/>
        <v>112</v>
      </c>
      <c r="C137" s="37">
        <f t="shared" si="12"/>
        <v>41365</v>
      </c>
      <c r="D137" s="38">
        <f t="shared" si="13"/>
        <v>21284.120000000046</v>
      </c>
      <c r="E137" s="39">
        <f t="shared" si="7"/>
        <v>88.68</v>
      </c>
      <c r="F137" s="38">
        <f t="shared" si="8"/>
        <v>971.98</v>
      </c>
      <c r="G137" s="40">
        <f t="shared" si="9"/>
        <v>4.44</v>
      </c>
      <c r="H137" s="41">
        <f t="shared" si="10"/>
        <v>1065.1000000000001</v>
      </c>
      <c r="I137" s="1"/>
    </row>
    <row r="138" spans="1:9" s="2" customFormat="1" ht="12.75">
      <c r="A138" s="1"/>
      <c r="B138" s="36">
        <f t="shared" si="11"/>
        <v>113</v>
      </c>
      <c r="C138" s="37">
        <f t="shared" si="12"/>
        <v>41395</v>
      </c>
      <c r="D138" s="38">
        <f t="shared" si="13"/>
        <v>20312.140000000047</v>
      </c>
      <c r="E138" s="39">
        <f t="shared" si="7"/>
        <v>84.63</v>
      </c>
      <c r="F138" s="38">
        <f t="shared" si="8"/>
        <v>976.0300000000001</v>
      </c>
      <c r="G138" s="40">
        <f t="shared" si="9"/>
        <v>4.3</v>
      </c>
      <c r="H138" s="41">
        <f t="shared" si="10"/>
        <v>1064.96</v>
      </c>
      <c r="I138" s="1"/>
    </row>
    <row r="139" spans="1:9" s="2" customFormat="1" ht="12.75">
      <c r="A139" s="1"/>
      <c r="B139" s="36">
        <f t="shared" si="11"/>
        <v>114</v>
      </c>
      <c r="C139" s="37">
        <f t="shared" si="12"/>
        <v>41426</v>
      </c>
      <c r="D139" s="38">
        <f t="shared" si="13"/>
        <v>19336.110000000048</v>
      </c>
      <c r="E139" s="39">
        <f t="shared" si="7"/>
        <v>80.57</v>
      </c>
      <c r="F139" s="38">
        <f t="shared" si="8"/>
        <v>980.0900000000001</v>
      </c>
      <c r="G139" s="40">
        <f t="shared" si="9"/>
        <v>4.15</v>
      </c>
      <c r="H139" s="41">
        <f t="shared" si="10"/>
        <v>1064.8100000000002</v>
      </c>
      <c r="I139" s="1"/>
    </row>
    <row r="140" spans="1:9" s="2" customFormat="1" ht="12.75">
      <c r="A140" s="1"/>
      <c r="B140" s="36">
        <f t="shared" si="11"/>
        <v>115</v>
      </c>
      <c r="C140" s="37">
        <f t="shared" si="12"/>
        <v>41456</v>
      </c>
      <c r="D140" s="38">
        <f t="shared" si="13"/>
        <v>18356.020000000048</v>
      </c>
      <c r="E140" s="39">
        <f t="shared" si="7"/>
        <v>76.48</v>
      </c>
      <c r="F140" s="38">
        <f t="shared" si="8"/>
        <v>984.1800000000001</v>
      </c>
      <c r="G140" s="40">
        <f t="shared" si="9"/>
        <v>4</v>
      </c>
      <c r="H140" s="41">
        <f t="shared" si="10"/>
        <v>1064.66</v>
      </c>
      <c r="I140" s="1"/>
    </row>
    <row r="141" spans="1:9" s="2" customFormat="1" ht="12.75">
      <c r="A141" s="1"/>
      <c r="B141" s="36">
        <f t="shared" si="11"/>
        <v>116</v>
      </c>
      <c r="C141" s="37">
        <f t="shared" si="12"/>
        <v>41487</v>
      </c>
      <c r="D141" s="38">
        <f t="shared" si="13"/>
        <v>17371.840000000047</v>
      </c>
      <c r="E141" s="39">
        <f t="shared" si="7"/>
        <v>72.38</v>
      </c>
      <c r="F141" s="38">
        <f t="shared" si="8"/>
        <v>988.2800000000001</v>
      </c>
      <c r="G141" s="40">
        <f t="shared" si="9"/>
        <v>3.86</v>
      </c>
      <c r="H141" s="41">
        <f t="shared" si="10"/>
        <v>1064.52</v>
      </c>
      <c r="I141" s="1"/>
    </row>
    <row r="142" spans="1:9" s="2" customFormat="1" ht="12.75">
      <c r="A142" s="1"/>
      <c r="B142" s="36">
        <f t="shared" si="11"/>
        <v>117</v>
      </c>
      <c r="C142" s="37">
        <f t="shared" si="12"/>
        <v>41518</v>
      </c>
      <c r="D142" s="38">
        <f t="shared" si="13"/>
        <v>16383.560000000047</v>
      </c>
      <c r="E142" s="39">
        <f t="shared" si="7"/>
        <v>68.26</v>
      </c>
      <c r="F142" s="38">
        <f t="shared" si="8"/>
        <v>992.4000000000001</v>
      </c>
      <c r="G142" s="40">
        <f t="shared" si="9"/>
        <v>3.71</v>
      </c>
      <c r="H142" s="41">
        <f t="shared" si="10"/>
        <v>1064.3700000000001</v>
      </c>
      <c r="I142" s="1"/>
    </row>
    <row r="143" spans="1:9" s="2" customFormat="1" ht="12.75">
      <c r="A143" s="1"/>
      <c r="B143" s="36">
        <f t="shared" si="11"/>
        <v>118</v>
      </c>
      <c r="C143" s="37">
        <f t="shared" si="12"/>
        <v>41548</v>
      </c>
      <c r="D143" s="38">
        <f t="shared" si="13"/>
        <v>15391.160000000047</v>
      </c>
      <c r="E143" s="39">
        <f t="shared" si="7"/>
        <v>64.13</v>
      </c>
      <c r="F143" s="38">
        <f t="shared" si="8"/>
        <v>996.5300000000001</v>
      </c>
      <c r="G143" s="40">
        <f t="shared" si="9"/>
        <v>3.56</v>
      </c>
      <c r="H143" s="41">
        <f t="shared" si="10"/>
        <v>1064.22</v>
      </c>
      <c r="I143" s="1"/>
    </row>
    <row r="144" spans="1:9" s="2" customFormat="1" ht="12.75">
      <c r="A144" s="1"/>
      <c r="B144" s="36">
        <f t="shared" si="11"/>
        <v>119</v>
      </c>
      <c r="C144" s="37">
        <f t="shared" si="12"/>
        <v>41579</v>
      </c>
      <c r="D144" s="38">
        <f t="shared" si="13"/>
        <v>14394.630000000046</v>
      </c>
      <c r="E144" s="39">
        <f t="shared" si="7"/>
        <v>59.98</v>
      </c>
      <c r="F144" s="38">
        <f t="shared" si="8"/>
        <v>1000.6800000000001</v>
      </c>
      <c r="G144" s="40">
        <f t="shared" si="9"/>
        <v>3.41</v>
      </c>
      <c r="H144" s="41">
        <f t="shared" si="10"/>
        <v>1064.0700000000002</v>
      </c>
      <c r="I144" s="1"/>
    </row>
    <row r="145" spans="1:9" s="2" customFormat="1" ht="12.75">
      <c r="A145" s="1"/>
      <c r="B145" s="36">
        <f t="shared" si="11"/>
        <v>120</v>
      </c>
      <c r="C145" s="37">
        <f t="shared" si="12"/>
        <v>41609</v>
      </c>
      <c r="D145" s="38">
        <f t="shared" si="13"/>
        <v>13393.950000000046</v>
      </c>
      <c r="E145" s="39">
        <f t="shared" si="7"/>
        <v>55.81</v>
      </c>
      <c r="F145" s="38">
        <f t="shared" si="8"/>
        <v>1004.8500000000001</v>
      </c>
      <c r="G145" s="40">
        <f t="shared" si="9"/>
        <v>3.26</v>
      </c>
      <c r="H145" s="41">
        <f t="shared" si="10"/>
        <v>1063.92</v>
      </c>
      <c r="I145" s="1"/>
    </row>
    <row r="146" spans="1:9" s="2" customFormat="1" ht="12.75">
      <c r="A146" s="1"/>
      <c r="B146" s="36">
        <f t="shared" si="11"/>
        <v>121</v>
      </c>
      <c r="C146" s="37">
        <f t="shared" si="12"/>
        <v>41640</v>
      </c>
      <c r="D146" s="38">
        <f t="shared" si="13"/>
        <v>12389.100000000046</v>
      </c>
      <c r="E146" s="39">
        <f t="shared" si="7"/>
        <v>51.62</v>
      </c>
      <c r="F146" s="38">
        <f t="shared" si="8"/>
        <v>1009.0400000000001</v>
      </c>
      <c r="G146" s="40">
        <f t="shared" si="9"/>
        <v>3.11</v>
      </c>
      <c r="H146" s="41">
        <f t="shared" si="10"/>
        <v>1063.77</v>
      </c>
      <c r="I146" s="1"/>
    </row>
    <row r="147" spans="1:9" s="2" customFormat="1" ht="12.75">
      <c r="A147" s="1"/>
      <c r="B147" s="36">
        <f t="shared" si="11"/>
        <v>122</v>
      </c>
      <c r="C147" s="37">
        <f t="shared" si="12"/>
        <v>41671</v>
      </c>
      <c r="D147" s="38">
        <f t="shared" si="13"/>
        <v>11380.060000000045</v>
      </c>
      <c r="E147" s="39">
        <f t="shared" si="7"/>
        <v>47.42</v>
      </c>
      <c r="F147" s="38">
        <f t="shared" si="8"/>
        <v>1013.2400000000001</v>
      </c>
      <c r="G147" s="40">
        <f t="shared" si="9"/>
        <v>2.96</v>
      </c>
      <c r="H147" s="41">
        <f t="shared" si="10"/>
        <v>1063.6200000000001</v>
      </c>
      <c r="I147" s="1"/>
    </row>
    <row r="148" spans="1:9" s="2" customFormat="1" ht="12.75">
      <c r="A148" s="1"/>
      <c r="B148" s="36">
        <f t="shared" si="11"/>
        <v>123</v>
      </c>
      <c r="C148" s="37">
        <f t="shared" si="12"/>
        <v>41699</v>
      </c>
      <c r="D148" s="38">
        <f t="shared" si="13"/>
        <v>10366.820000000045</v>
      </c>
      <c r="E148" s="39">
        <f t="shared" si="7"/>
        <v>43.2</v>
      </c>
      <c r="F148" s="38">
        <f t="shared" si="8"/>
        <v>1017.46</v>
      </c>
      <c r="G148" s="40">
        <f t="shared" si="9"/>
        <v>2.81</v>
      </c>
      <c r="H148" s="41">
        <f t="shared" si="10"/>
        <v>1063.47</v>
      </c>
      <c r="I148" s="1"/>
    </row>
    <row r="149" spans="1:9" s="2" customFormat="1" ht="12.75">
      <c r="A149" s="1"/>
      <c r="B149" s="36">
        <f t="shared" si="11"/>
        <v>124</v>
      </c>
      <c r="C149" s="37">
        <f t="shared" si="12"/>
        <v>41730</v>
      </c>
      <c r="D149" s="38">
        <f t="shared" si="13"/>
        <v>9349.360000000044</v>
      </c>
      <c r="E149" s="39">
        <f t="shared" si="7"/>
        <v>38.96</v>
      </c>
      <c r="F149" s="38">
        <f t="shared" si="8"/>
        <v>1021.7</v>
      </c>
      <c r="G149" s="40">
        <f t="shared" si="9"/>
        <v>2.65</v>
      </c>
      <c r="H149" s="41">
        <f t="shared" si="10"/>
        <v>1063.3100000000002</v>
      </c>
      <c r="I149" s="1"/>
    </row>
    <row r="150" spans="1:9" s="2" customFormat="1" ht="12.75">
      <c r="A150" s="1"/>
      <c r="B150" s="36">
        <f t="shared" si="11"/>
        <v>125</v>
      </c>
      <c r="C150" s="37">
        <f t="shared" si="12"/>
        <v>41760</v>
      </c>
      <c r="D150" s="38">
        <f t="shared" si="13"/>
        <v>8327.660000000044</v>
      </c>
      <c r="E150" s="39">
        <f t="shared" si="7"/>
        <v>34.7</v>
      </c>
      <c r="F150" s="38">
        <f t="shared" si="8"/>
        <v>1025.96</v>
      </c>
      <c r="G150" s="40">
        <f t="shared" si="9"/>
        <v>2.5</v>
      </c>
      <c r="H150" s="41">
        <f t="shared" si="10"/>
        <v>1063.16</v>
      </c>
      <c r="I150" s="1"/>
    </row>
    <row r="151" spans="1:9" s="2" customFormat="1" ht="12.75">
      <c r="A151" s="1"/>
      <c r="B151" s="36">
        <f t="shared" si="11"/>
        <v>126</v>
      </c>
      <c r="C151" s="37">
        <f t="shared" si="12"/>
        <v>41791</v>
      </c>
      <c r="D151" s="38">
        <f t="shared" si="13"/>
        <v>7301.7000000000435</v>
      </c>
      <c r="E151" s="39">
        <f t="shared" si="7"/>
        <v>30.42</v>
      </c>
      <c r="F151" s="38">
        <f t="shared" si="8"/>
        <v>1030.24</v>
      </c>
      <c r="G151" s="40">
        <f t="shared" si="9"/>
        <v>2.35</v>
      </c>
      <c r="H151" s="41">
        <f t="shared" si="10"/>
        <v>1063.01</v>
      </c>
      <c r="I151" s="1"/>
    </row>
    <row r="152" spans="1:9" s="2" customFormat="1" ht="12.75">
      <c r="A152" s="1"/>
      <c r="B152" s="36">
        <f t="shared" si="11"/>
        <v>127</v>
      </c>
      <c r="C152" s="37">
        <f t="shared" si="12"/>
        <v>41821</v>
      </c>
      <c r="D152" s="38">
        <f t="shared" si="13"/>
        <v>6271.460000000044</v>
      </c>
      <c r="E152" s="39">
        <f t="shared" si="7"/>
        <v>26.13</v>
      </c>
      <c r="F152" s="38">
        <f t="shared" si="8"/>
        <v>1034.53</v>
      </c>
      <c r="G152" s="40">
        <f t="shared" si="9"/>
        <v>2.19</v>
      </c>
      <c r="H152" s="41">
        <f t="shared" si="10"/>
        <v>1062.8500000000001</v>
      </c>
      <c r="I152" s="1"/>
    </row>
    <row r="153" spans="1:9" s="2" customFormat="1" ht="12.75">
      <c r="A153" s="1"/>
      <c r="B153" s="36">
        <f t="shared" si="11"/>
        <v>128</v>
      </c>
      <c r="C153" s="37">
        <f t="shared" si="12"/>
        <v>41852</v>
      </c>
      <c r="D153" s="38">
        <f t="shared" si="13"/>
        <v>5236.930000000044</v>
      </c>
      <c r="E153" s="39">
        <f t="shared" si="7"/>
        <v>21.82</v>
      </c>
      <c r="F153" s="38">
        <f t="shared" si="8"/>
        <v>1038.8400000000001</v>
      </c>
      <c r="G153" s="40">
        <f t="shared" si="9"/>
        <v>2.04</v>
      </c>
      <c r="H153" s="41">
        <f t="shared" si="10"/>
        <v>1062.7</v>
      </c>
      <c r="I153" s="1"/>
    </row>
    <row r="154" spans="1:9" s="2" customFormat="1" ht="12.75">
      <c r="A154" s="1"/>
      <c r="B154" s="36">
        <f t="shared" si="11"/>
        <v>129</v>
      </c>
      <c r="C154" s="37">
        <f t="shared" si="12"/>
        <v>41883</v>
      </c>
      <c r="D154" s="38">
        <f t="shared" si="13"/>
        <v>4198.090000000044</v>
      </c>
      <c r="E154" s="39">
        <f aca="true" t="shared" si="14" ref="E154:E217">ROUND(D154*TxPer,NbDeci)</f>
        <v>17.49</v>
      </c>
      <c r="F154" s="38">
        <f aca="true" t="shared" si="15" ref="F154:F217">IF(B154&lt;=Différé,0,IF(B154&gt;=NbEch+Différé,D154,MtEch-E154))</f>
        <v>1043.17</v>
      </c>
      <c r="G154" s="40">
        <f aca="true" t="shared" si="16" ref="G154:G217">IF(D154=0,0,ROUND(FraisF+FraisV*D154,NbDeci))</f>
        <v>1.88</v>
      </c>
      <c r="H154" s="41">
        <f aca="true" t="shared" si="17" ref="H154:H217">SUM(E154:G154)</f>
        <v>1062.5400000000002</v>
      </c>
      <c r="I154" s="1"/>
    </row>
    <row r="155" spans="1:9" s="2" customFormat="1" ht="12.75">
      <c r="A155" s="1"/>
      <c r="B155" s="36">
        <f aca="true" t="shared" si="18" ref="B155:B218">IF(D155=0,"",B154+1)</f>
        <v>130</v>
      </c>
      <c r="C155" s="37">
        <f aca="true" t="shared" si="19" ref="C155:C218">IF(D155=0,"",DATE(YEAR(C154),MONTH(C154)+12/NbEchAn,1))</f>
        <v>41913</v>
      </c>
      <c r="D155" s="38">
        <f aca="true" t="shared" si="20" ref="D155:D218">D154-F154</f>
        <v>3154.9200000000437</v>
      </c>
      <c r="E155" s="39">
        <f t="shared" si="14"/>
        <v>13.15</v>
      </c>
      <c r="F155" s="38">
        <f t="shared" si="15"/>
        <v>1047.51</v>
      </c>
      <c r="G155" s="40">
        <f t="shared" si="16"/>
        <v>1.72</v>
      </c>
      <c r="H155" s="41">
        <f t="shared" si="17"/>
        <v>1062.38</v>
      </c>
      <c r="I155" s="1"/>
    </row>
    <row r="156" spans="1:9" s="2" customFormat="1" ht="12.75">
      <c r="A156" s="1"/>
      <c r="B156" s="36">
        <f t="shared" si="18"/>
        <v>131</v>
      </c>
      <c r="C156" s="37">
        <f t="shared" si="19"/>
        <v>41944</v>
      </c>
      <c r="D156" s="38">
        <f t="shared" si="20"/>
        <v>2107.4100000000435</v>
      </c>
      <c r="E156" s="39">
        <f t="shared" si="14"/>
        <v>8.78</v>
      </c>
      <c r="F156" s="38">
        <f t="shared" si="15"/>
        <v>1051.88</v>
      </c>
      <c r="G156" s="40">
        <f t="shared" si="16"/>
        <v>1.57</v>
      </c>
      <c r="H156" s="41">
        <f t="shared" si="17"/>
        <v>1062.23</v>
      </c>
      <c r="I156" s="1"/>
    </row>
    <row r="157" spans="1:9" s="2" customFormat="1" ht="12.75">
      <c r="A157" s="1"/>
      <c r="B157" s="36">
        <f t="shared" si="18"/>
        <v>132</v>
      </c>
      <c r="C157" s="37">
        <f t="shared" si="19"/>
        <v>41974</v>
      </c>
      <c r="D157" s="38">
        <f t="shared" si="20"/>
        <v>1055.5300000000434</v>
      </c>
      <c r="E157" s="39">
        <f t="shared" si="14"/>
        <v>4.4</v>
      </c>
      <c r="F157" s="38">
        <f t="shared" si="15"/>
        <v>1055.5300000000434</v>
      </c>
      <c r="G157" s="40">
        <f t="shared" si="16"/>
        <v>1.41</v>
      </c>
      <c r="H157" s="41">
        <f t="shared" si="17"/>
        <v>1061.3400000000436</v>
      </c>
      <c r="I157" s="1"/>
    </row>
    <row r="158" spans="1:9" s="2" customFormat="1" ht="12.75">
      <c r="A158" s="1"/>
      <c r="B158" s="36">
        <f t="shared" si="18"/>
      </c>
      <c r="C158" s="37">
        <f t="shared" si="19"/>
      </c>
      <c r="D158" s="38">
        <f t="shared" si="20"/>
        <v>0</v>
      </c>
      <c r="E158" s="39">
        <f t="shared" si="14"/>
        <v>0</v>
      </c>
      <c r="F158" s="38">
        <f t="shared" si="15"/>
        <v>0</v>
      </c>
      <c r="G158" s="40">
        <f t="shared" si="16"/>
        <v>0</v>
      </c>
      <c r="H158" s="41">
        <f t="shared" si="17"/>
        <v>0</v>
      </c>
      <c r="I158" s="1"/>
    </row>
    <row r="159" spans="1:9" s="2" customFormat="1" ht="12.75">
      <c r="A159" s="1"/>
      <c r="B159" s="36">
        <f t="shared" si="18"/>
      </c>
      <c r="C159" s="37">
        <f t="shared" si="19"/>
      </c>
      <c r="D159" s="38">
        <f t="shared" si="20"/>
        <v>0</v>
      </c>
      <c r="E159" s="39">
        <f t="shared" si="14"/>
        <v>0</v>
      </c>
      <c r="F159" s="38">
        <f t="shared" si="15"/>
        <v>0</v>
      </c>
      <c r="G159" s="40">
        <f t="shared" si="16"/>
        <v>0</v>
      </c>
      <c r="H159" s="41">
        <f t="shared" si="17"/>
        <v>0</v>
      </c>
      <c r="I159" s="1"/>
    </row>
    <row r="160" spans="1:9" s="2" customFormat="1" ht="12.75">
      <c r="A160" s="1"/>
      <c r="B160" s="36">
        <f t="shared" si="18"/>
      </c>
      <c r="C160" s="37">
        <f t="shared" si="19"/>
      </c>
      <c r="D160" s="38">
        <f t="shared" si="20"/>
        <v>0</v>
      </c>
      <c r="E160" s="39">
        <f t="shared" si="14"/>
        <v>0</v>
      </c>
      <c r="F160" s="38">
        <f t="shared" si="15"/>
        <v>0</v>
      </c>
      <c r="G160" s="40">
        <f t="shared" si="16"/>
        <v>0</v>
      </c>
      <c r="H160" s="41">
        <f t="shared" si="17"/>
        <v>0</v>
      </c>
      <c r="I160" s="1"/>
    </row>
    <row r="161" spans="1:9" s="2" customFormat="1" ht="12.75">
      <c r="A161" s="1"/>
      <c r="B161" s="36">
        <f t="shared" si="18"/>
      </c>
      <c r="C161" s="37">
        <f t="shared" si="19"/>
      </c>
      <c r="D161" s="38">
        <f t="shared" si="20"/>
        <v>0</v>
      </c>
      <c r="E161" s="39">
        <f t="shared" si="14"/>
        <v>0</v>
      </c>
      <c r="F161" s="38">
        <f t="shared" si="15"/>
        <v>0</v>
      </c>
      <c r="G161" s="40">
        <f t="shared" si="16"/>
        <v>0</v>
      </c>
      <c r="H161" s="41">
        <f t="shared" si="17"/>
        <v>0</v>
      </c>
      <c r="I161" s="1"/>
    </row>
    <row r="162" spans="1:9" s="2" customFormat="1" ht="12.75">
      <c r="A162" s="1"/>
      <c r="B162" s="36">
        <f t="shared" si="18"/>
      </c>
      <c r="C162" s="37">
        <f t="shared" si="19"/>
      </c>
      <c r="D162" s="38">
        <f t="shared" si="20"/>
        <v>0</v>
      </c>
      <c r="E162" s="39">
        <f t="shared" si="14"/>
        <v>0</v>
      </c>
      <c r="F162" s="38">
        <f t="shared" si="15"/>
        <v>0</v>
      </c>
      <c r="G162" s="40">
        <f t="shared" si="16"/>
        <v>0</v>
      </c>
      <c r="H162" s="41">
        <f t="shared" si="17"/>
        <v>0</v>
      </c>
      <c r="I162" s="1"/>
    </row>
    <row r="163" spans="1:9" s="2" customFormat="1" ht="12.75">
      <c r="A163" s="1"/>
      <c r="B163" s="36">
        <f t="shared" si="18"/>
      </c>
      <c r="C163" s="37">
        <f t="shared" si="19"/>
      </c>
      <c r="D163" s="38">
        <f t="shared" si="20"/>
        <v>0</v>
      </c>
      <c r="E163" s="39">
        <f t="shared" si="14"/>
        <v>0</v>
      </c>
      <c r="F163" s="38">
        <f t="shared" si="15"/>
        <v>0</v>
      </c>
      <c r="G163" s="40">
        <f t="shared" si="16"/>
        <v>0</v>
      </c>
      <c r="H163" s="41">
        <f t="shared" si="17"/>
        <v>0</v>
      </c>
      <c r="I163" s="1"/>
    </row>
    <row r="164" spans="1:9" s="2" customFormat="1" ht="12.75">
      <c r="A164" s="1"/>
      <c r="B164" s="36">
        <f t="shared" si="18"/>
      </c>
      <c r="C164" s="37">
        <f t="shared" si="19"/>
      </c>
      <c r="D164" s="38">
        <f t="shared" si="20"/>
        <v>0</v>
      </c>
      <c r="E164" s="39">
        <f t="shared" si="14"/>
        <v>0</v>
      </c>
      <c r="F164" s="38">
        <f t="shared" si="15"/>
        <v>0</v>
      </c>
      <c r="G164" s="40">
        <f t="shared" si="16"/>
        <v>0</v>
      </c>
      <c r="H164" s="41">
        <f t="shared" si="17"/>
        <v>0</v>
      </c>
      <c r="I164" s="1"/>
    </row>
    <row r="165" spans="1:9" s="2" customFormat="1" ht="12.75">
      <c r="A165" s="1"/>
      <c r="B165" s="36">
        <f t="shared" si="18"/>
      </c>
      <c r="C165" s="37">
        <f t="shared" si="19"/>
      </c>
      <c r="D165" s="38">
        <f t="shared" si="20"/>
        <v>0</v>
      </c>
      <c r="E165" s="39">
        <f t="shared" si="14"/>
        <v>0</v>
      </c>
      <c r="F165" s="38">
        <f t="shared" si="15"/>
        <v>0</v>
      </c>
      <c r="G165" s="40">
        <f t="shared" si="16"/>
        <v>0</v>
      </c>
      <c r="H165" s="41">
        <f t="shared" si="17"/>
        <v>0</v>
      </c>
      <c r="I165" s="1"/>
    </row>
    <row r="166" spans="1:9" s="2" customFormat="1" ht="12.75">
      <c r="A166" s="1"/>
      <c r="B166" s="36">
        <f t="shared" si="18"/>
      </c>
      <c r="C166" s="37">
        <f t="shared" si="19"/>
      </c>
      <c r="D166" s="38">
        <f t="shared" si="20"/>
        <v>0</v>
      </c>
      <c r="E166" s="39">
        <f t="shared" si="14"/>
        <v>0</v>
      </c>
      <c r="F166" s="38">
        <f t="shared" si="15"/>
        <v>0</v>
      </c>
      <c r="G166" s="40">
        <f t="shared" si="16"/>
        <v>0</v>
      </c>
      <c r="H166" s="41">
        <f t="shared" si="17"/>
        <v>0</v>
      </c>
      <c r="I166" s="1"/>
    </row>
    <row r="167" spans="1:9" s="2" customFormat="1" ht="12.75">
      <c r="A167" s="1"/>
      <c r="B167" s="36">
        <f t="shared" si="18"/>
      </c>
      <c r="C167" s="37">
        <f t="shared" si="19"/>
      </c>
      <c r="D167" s="38">
        <f t="shared" si="20"/>
        <v>0</v>
      </c>
      <c r="E167" s="39">
        <f t="shared" si="14"/>
        <v>0</v>
      </c>
      <c r="F167" s="38">
        <f t="shared" si="15"/>
        <v>0</v>
      </c>
      <c r="G167" s="40">
        <f t="shared" si="16"/>
        <v>0</v>
      </c>
      <c r="H167" s="41">
        <f t="shared" si="17"/>
        <v>0</v>
      </c>
      <c r="I167" s="1"/>
    </row>
    <row r="168" spans="1:9" s="2" customFormat="1" ht="12.75">
      <c r="A168" s="1"/>
      <c r="B168" s="36">
        <f t="shared" si="18"/>
      </c>
      <c r="C168" s="37">
        <f t="shared" si="19"/>
      </c>
      <c r="D168" s="38">
        <f t="shared" si="20"/>
        <v>0</v>
      </c>
      <c r="E168" s="39">
        <f t="shared" si="14"/>
        <v>0</v>
      </c>
      <c r="F168" s="38">
        <f t="shared" si="15"/>
        <v>0</v>
      </c>
      <c r="G168" s="40">
        <f t="shared" si="16"/>
        <v>0</v>
      </c>
      <c r="H168" s="41">
        <f t="shared" si="17"/>
        <v>0</v>
      </c>
      <c r="I168" s="1"/>
    </row>
    <row r="169" spans="1:9" s="2" customFormat="1" ht="12.75">
      <c r="A169" s="1"/>
      <c r="B169" s="36">
        <f t="shared" si="18"/>
      </c>
      <c r="C169" s="37">
        <f t="shared" si="19"/>
      </c>
      <c r="D169" s="38">
        <f t="shared" si="20"/>
        <v>0</v>
      </c>
      <c r="E169" s="39">
        <f t="shared" si="14"/>
        <v>0</v>
      </c>
      <c r="F169" s="38">
        <f t="shared" si="15"/>
        <v>0</v>
      </c>
      <c r="G169" s="40">
        <f t="shared" si="16"/>
        <v>0</v>
      </c>
      <c r="H169" s="41">
        <f t="shared" si="17"/>
        <v>0</v>
      </c>
      <c r="I169" s="1"/>
    </row>
    <row r="170" spans="1:9" s="2" customFormat="1" ht="12.75">
      <c r="A170" s="1"/>
      <c r="B170" s="36">
        <f t="shared" si="18"/>
      </c>
      <c r="C170" s="37">
        <f t="shared" si="19"/>
      </c>
      <c r="D170" s="38">
        <f t="shared" si="20"/>
        <v>0</v>
      </c>
      <c r="E170" s="39">
        <f t="shared" si="14"/>
        <v>0</v>
      </c>
      <c r="F170" s="38">
        <f t="shared" si="15"/>
        <v>0</v>
      </c>
      <c r="G170" s="40">
        <f t="shared" si="16"/>
        <v>0</v>
      </c>
      <c r="H170" s="41">
        <f t="shared" si="17"/>
        <v>0</v>
      </c>
      <c r="I170" s="1"/>
    </row>
    <row r="171" spans="1:9" s="2" customFormat="1" ht="12.75">
      <c r="A171" s="1"/>
      <c r="B171" s="36">
        <f t="shared" si="18"/>
      </c>
      <c r="C171" s="37">
        <f t="shared" si="19"/>
      </c>
      <c r="D171" s="38">
        <f t="shared" si="20"/>
        <v>0</v>
      </c>
      <c r="E171" s="39">
        <f t="shared" si="14"/>
        <v>0</v>
      </c>
      <c r="F171" s="38">
        <f t="shared" si="15"/>
        <v>0</v>
      </c>
      <c r="G171" s="40">
        <f t="shared" si="16"/>
        <v>0</v>
      </c>
      <c r="H171" s="41">
        <f t="shared" si="17"/>
        <v>0</v>
      </c>
      <c r="I171" s="1"/>
    </row>
    <row r="172" spans="1:9" s="2" customFormat="1" ht="12.75">
      <c r="A172" s="1"/>
      <c r="B172" s="36">
        <f t="shared" si="18"/>
      </c>
      <c r="C172" s="37">
        <f t="shared" si="19"/>
      </c>
      <c r="D172" s="38">
        <f t="shared" si="20"/>
        <v>0</v>
      </c>
      <c r="E172" s="39">
        <f t="shared" si="14"/>
        <v>0</v>
      </c>
      <c r="F172" s="38">
        <f t="shared" si="15"/>
        <v>0</v>
      </c>
      <c r="G172" s="40">
        <f t="shared" si="16"/>
        <v>0</v>
      </c>
      <c r="H172" s="41">
        <f t="shared" si="17"/>
        <v>0</v>
      </c>
      <c r="I172" s="1"/>
    </row>
    <row r="173" spans="1:9" s="2" customFormat="1" ht="12.75">
      <c r="A173" s="1"/>
      <c r="B173" s="36">
        <f t="shared" si="18"/>
      </c>
      <c r="C173" s="37">
        <f t="shared" si="19"/>
      </c>
      <c r="D173" s="38">
        <f t="shared" si="20"/>
        <v>0</v>
      </c>
      <c r="E173" s="39">
        <f t="shared" si="14"/>
        <v>0</v>
      </c>
      <c r="F173" s="38">
        <f t="shared" si="15"/>
        <v>0</v>
      </c>
      <c r="G173" s="40">
        <f t="shared" si="16"/>
        <v>0</v>
      </c>
      <c r="H173" s="41">
        <f t="shared" si="17"/>
        <v>0</v>
      </c>
      <c r="I173" s="1"/>
    </row>
    <row r="174" spans="1:9" s="2" customFormat="1" ht="12.75">
      <c r="A174" s="1"/>
      <c r="B174" s="36">
        <f t="shared" si="18"/>
      </c>
      <c r="C174" s="37">
        <f t="shared" si="19"/>
      </c>
      <c r="D174" s="38">
        <f t="shared" si="20"/>
        <v>0</v>
      </c>
      <c r="E174" s="39">
        <f t="shared" si="14"/>
        <v>0</v>
      </c>
      <c r="F174" s="38">
        <f t="shared" si="15"/>
        <v>0</v>
      </c>
      <c r="G174" s="40">
        <f t="shared" si="16"/>
        <v>0</v>
      </c>
      <c r="H174" s="41">
        <f t="shared" si="17"/>
        <v>0</v>
      </c>
      <c r="I174" s="1"/>
    </row>
    <row r="175" spans="1:9" s="2" customFormat="1" ht="12.75">
      <c r="A175" s="1"/>
      <c r="B175" s="36">
        <f t="shared" si="18"/>
      </c>
      <c r="C175" s="37">
        <f t="shared" si="19"/>
      </c>
      <c r="D175" s="38">
        <f t="shared" si="20"/>
        <v>0</v>
      </c>
      <c r="E175" s="39">
        <f t="shared" si="14"/>
        <v>0</v>
      </c>
      <c r="F175" s="38">
        <f t="shared" si="15"/>
        <v>0</v>
      </c>
      <c r="G175" s="40">
        <f t="shared" si="16"/>
        <v>0</v>
      </c>
      <c r="H175" s="41">
        <f t="shared" si="17"/>
        <v>0</v>
      </c>
      <c r="I175" s="1"/>
    </row>
    <row r="176" spans="1:9" s="2" customFormat="1" ht="12.75">
      <c r="A176" s="1"/>
      <c r="B176" s="36">
        <f t="shared" si="18"/>
      </c>
      <c r="C176" s="37">
        <f t="shared" si="19"/>
      </c>
      <c r="D176" s="38">
        <f t="shared" si="20"/>
        <v>0</v>
      </c>
      <c r="E176" s="39">
        <f t="shared" si="14"/>
        <v>0</v>
      </c>
      <c r="F176" s="38">
        <f t="shared" si="15"/>
        <v>0</v>
      </c>
      <c r="G176" s="40">
        <f t="shared" si="16"/>
        <v>0</v>
      </c>
      <c r="H176" s="41">
        <f t="shared" si="17"/>
        <v>0</v>
      </c>
      <c r="I176" s="1"/>
    </row>
    <row r="177" spans="1:9" s="2" customFormat="1" ht="12.75">
      <c r="A177" s="1"/>
      <c r="B177" s="36">
        <f t="shared" si="18"/>
      </c>
      <c r="C177" s="37">
        <f t="shared" si="19"/>
      </c>
      <c r="D177" s="38">
        <f t="shared" si="20"/>
        <v>0</v>
      </c>
      <c r="E177" s="39">
        <f t="shared" si="14"/>
        <v>0</v>
      </c>
      <c r="F177" s="38">
        <f t="shared" si="15"/>
        <v>0</v>
      </c>
      <c r="G177" s="40">
        <f t="shared" si="16"/>
        <v>0</v>
      </c>
      <c r="H177" s="41">
        <f t="shared" si="17"/>
        <v>0</v>
      </c>
      <c r="I177" s="1"/>
    </row>
    <row r="178" spans="1:9" s="2" customFormat="1" ht="12.75">
      <c r="A178" s="1"/>
      <c r="B178" s="36">
        <f t="shared" si="18"/>
      </c>
      <c r="C178" s="37">
        <f t="shared" si="19"/>
      </c>
      <c r="D178" s="38">
        <f t="shared" si="20"/>
        <v>0</v>
      </c>
      <c r="E178" s="39">
        <f t="shared" si="14"/>
        <v>0</v>
      </c>
      <c r="F178" s="38">
        <f t="shared" si="15"/>
        <v>0</v>
      </c>
      <c r="G178" s="40">
        <f t="shared" si="16"/>
        <v>0</v>
      </c>
      <c r="H178" s="41">
        <f t="shared" si="17"/>
        <v>0</v>
      </c>
      <c r="I178" s="1"/>
    </row>
    <row r="179" spans="1:9" s="2" customFormat="1" ht="12.75">
      <c r="A179" s="1"/>
      <c r="B179" s="36">
        <f t="shared" si="18"/>
      </c>
      <c r="C179" s="37">
        <f t="shared" si="19"/>
      </c>
      <c r="D179" s="38">
        <f t="shared" si="20"/>
        <v>0</v>
      </c>
      <c r="E179" s="39">
        <f t="shared" si="14"/>
        <v>0</v>
      </c>
      <c r="F179" s="38">
        <f t="shared" si="15"/>
        <v>0</v>
      </c>
      <c r="G179" s="40">
        <f t="shared" si="16"/>
        <v>0</v>
      </c>
      <c r="H179" s="41">
        <f t="shared" si="17"/>
        <v>0</v>
      </c>
      <c r="I179" s="1"/>
    </row>
    <row r="180" spans="1:9" s="2" customFormat="1" ht="12.75">
      <c r="A180" s="1"/>
      <c r="B180" s="36">
        <f t="shared" si="18"/>
      </c>
      <c r="C180" s="37">
        <f t="shared" si="19"/>
      </c>
      <c r="D180" s="38">
        <f t="shared" si="20"/>
        <v>0</v>
      </c>
      <c r="E180" s="39">
        <f t="shared" si="14"/>
        <v>0</v>
      </c>
      <c r="F180" s="38">
        <f t="shared" si="15"/>
        <v>0</v>
      </c>
      <c r="G180" s="40">
        <f t="shared" si="16"/>
        <v>0</v>
      </c>
      <c r="H180" s="41">
        <f t="shared" si="17"/>
        <v>0</v>
      </c>
      <c r="I180" s="1"/>
    </row>
    <row r="181" spans="1:9" s="2" customFormat="1" ht="12.75">
      <c r="A181" s="1"/>
      <c r="B181" s="36">
        <f t="shared" si="18"/>
      </c>
      <c r="C181" s="37">
        <f t="shared" si="19"/>
      </c>
      <c r="D181" s="38">
        <f t="shared" si="20"/>
        <v>0</v>
      </c>
      <c r="E181" s="39">
        <f t="shared" si="14"/>
        <v>0</v>
      </c>
      <c r="F181" s="38">
        <f t="shared" si="15"/>
        <v>0</v>
      </c>
      <c r="G181" s="40">
        <f t="shared" si="16"/>
        <v>0</v>
      </c>
      <c r="H181" s="41">
        <f t="shared" si="17"/>
        <v>0</v>
      </c>
      <c r="I181" s="1"/>
    </row>
    <row r="182" spans="1:9" s="2" customFormat="1" ht="12.75">
      <c r="A182" s="1"/>
      <c r="B182" s="36">
        <f t="shared" si="18"/>
      </c>
      <c r="C182" s="37">
        <f t="shared" si="19"/>
      </c>
      <c r="D182" s="38">
        <f t="shared" si="20"/>
        <v>0</v>
      </c>
      <c r="E182" s="39">
        <f t="shared" si="14"/>
        <v>0</v>
      </c>
      <c r="F182" s="38">
        <f t="shared" si="15"/>
        <v>0</v>
      </c>
      <c r="G182" s="40">
        <f t="shared" si="16"/>
        <v>0</v>
      </c>
      <c r="H182" s="41">
        <f t="shared" si="17"/>
        <v>0</v>
      </c>
      <c r="I182" s="1"/>
    </row>
    <row r="183" spans="1:9" s="2" customFormat="1" ht="12.75">
      <c r="A183" s="1"/>
      <c r="B183" s="36">
        <f t="shared" si="18"/>
      </c>
      <c r="C183" s="37">
        <f t="shared" si="19"/>
      </c>
      <c r="D183" s="38">
        <f t="shared" si="20"/>
        <v>0</v>
      </c>
      <c r="E183" s="39">
        <f t="shared" si="14"/>
        <v>0</v>
      </c>
      <c r="F183" s="38">
        <f t="shared" si="15"/>
        <v>0</v>
      </c>
      <c r="G183" s="40">
        <f t="shared" si="16"/>
        <v>0</v>
      </c>
      <c r="H183" s="41">
        <f t="shared" si="17"/>
        <v>0</v>
      </c>
      <c r="I183" s="1"/>
    </row>
    <row r="184" spans="1:9" s="2" customFormat="1" ht="12.75">
      <c r="A184" s="1"/>
      <c r="B184" s="36">
        <f t="shared" si="18"/>
      </c>
      <c r="C184" s="37">
        <f t="shared" si="19"/>
      </c>
      <c r="D184" s="38">
        <f t="shared" si="20"/>
        <v>0</v>
      </c>
      <c r="E184" s="39">
        <f t="shared" si="14"/>
        <v>0</v>
      </c>
      <c r="F184" s="38">
        <f t="shared" si="15"/>
        <v>0</v>
      </c>
      <c r="G184" s="40">
        <f t="shared" si="16"/>
        <v>0</v>
      </c>
      <c r="H184" s="41">
        <f t="shared" si="17"/>
        <v>0</v>
      </c>
      <c r="I184" s="1"/>
    </row>
    <row r="185" spans="1:9" s="2" customFormat="1" ht="12.75">
      <c r="A185" s="1"/>
      <c r="B185" s="36">
        <f t="shared" si="18"/>
      </c>
      <c r="C185" s="37">
        <f t="shared" si="19"/>
      </c>
      <c r="D185" s="38">
        <f t="shared" si="20"/>
        <v>0</v>
      </c>
      <c r="E185" s="39">
        <f t="shared" si="14"/>
        <v>0</v>
      </c>
      <c r="F185" s="38">
        <f t="shared" si="15"/>
        <v>0</v>
      </c>
      <c r="G185" s="40">
        <f t="shared" si="16"/>
        <v>0</v>
      </c>
      <c r="H185" s="41">
        <f t="shared" si="17"/>
        <v>0</v>
      </c>
      <c r="I185" s="1"/>
    </row>
    <row r="186" spans="1:9" s="2" customFormat="1" ht="12.75">
      <c r="A186" s="1"/>
      <c r="B186" s="36">
        <f t="shared" si="18"/>
      </c>
      <c r="C186" s="37">
        <f t="shared" si="19"/>
      </c>
      <c r="D186" s="38">
        <f t="shared" si="20"/>
        <v>0</v>
      </c>
      <c r="E186" s="39">
        <f t="shared" si="14"/>
        <v>0</v>
      </c>
      <c r="F186" s="38">
        <f t="shared" si="15"/>
        <v>0</v>
      </c>
      <c r="G186" s="40">
        <f t="shared" si="16"/>
        <v>0</v>
      </c>
      <c r="H186" s="41">
        <f t="shared" si="17"/>
        <v>0</v>
      </c>
      <c r="I186" s="1"/>
    </row>
    <row r="187" spans="1:9" s="2" customFormat="1" ht="12.75">
      <c r="A187" s="1"/>
      <c r="B187" s="36">
        <f t="shared" si="18"/>
      </c>
      <c r="C187" s="37">
        <f t="shared" si="19"/>
      </c>
      <c r="D187" s="38">
        <f t="shared" si="20"/>
        <v>0</v>
      </c>
      <c r="E187" s="39">
        <f t="shared" si="14"/>
        <v>0</v>
      </c>
      <c r="F187" s="38">
        <f t="shared" si="15"/>
        <v>0</v>
      </c>
      <c r="G187" s="40">
        <f t="shared" si="16"/>
        <v>0</v>
      </c>
      <c r="H187" s="41">
        <f t="shared" si="17"/>
        <v>0</v>
      </c>
      <c r="I187" s="1"/>
    </row>
    <row r="188" spans="1:9" s="2" customFormat="1" ht="12.75">
      <c r="A188" s="1"/>
      <c r="B188" s="36">
        <f t="shared" si="18"/>
      </c>
      <c r="C188" s="37">
        <f t="shared" si="19"/>
      </c>
      <c r="D188" s="38">
        <f t="shared" si="20"/>
        <v>0</v>
      </c>
      <c r="E188" s="39">
        <f t="shared" si="14"/>
        <v>0</v>
      </c>
      <c r="F188" s="38">
        <f t="shared" si="15"/>
        <v>0</v>
      </c>
      <c r="G188" s="40">
        <f t="shared" si="16"/>
        <v>0</v>
      </c>
      <c r="H188" s="41">
        <f t="shared" si="17"/>
        <v>0</v>
      </c>
      <c r="I188" s="1"/>
    </row>
    <row r="189" spans="1:9" s="2" customFormat="1" ht="12.75">
      <c r="A189" s="1"/>
      <c r="B189" s="36">
        <f t="shared" si="18"/>
      </c>
      <c r="C189" s="37">
        <f t="shared" si="19"/>
      </c>
      <c r="D189" s="38">
        <f t="shared" si="20"/>
        <v>0</v>
      </c>
      <c r="E189" s="39">
        <f t="shared" si="14"/>
        <v>0</v>
      </c>
      <c r="F189" s="38">
        <f t="shared" si="15"/>
        <v>0</v>
      </c>
      <c r="G189" s="40">
        <f t="shared" si="16"/>
        <v>0</v>
      </c>
      <c r="H189" s="41">
        <f t="shared" si="17"/>
        <v>0</v>
      </c>
      <c r="I189" s="1"/>
    </row>
    <row r="190" spans="1:9" s="2" customFormat="1" ht="12.75">
      <c r="A190" s="1"/>
      <c r="B190" s="36">
        <f t="shared" si="18"/>
      </c>
      <c r="C190" s="37">
        <f t="shared" si="19"/>
      </c>
      <c r="D190" s="38">
        <f t="shared" si="20"/>
        <v>0</v>
      </c>
      <c r="E190" s="39">
        <f t="shared" si="14"/>
        <v>0</v>
      </c>
      <c r="F190" s="38">
        <f t="shared" si="15"/>
        <v>0</v>
      </c>
      <c r="G190" s="40">
        <f t="shared" si="16"/>
        <v>0</v>
      </c>
      <c r="H190" s="41">
        <f t="shared" si="17"/>
        <v>0</v>
      </c>
      <c r="I190" s="1"/>
    </row>
    <row r="191" spans="1:9" s="2" customFormat="1" ht="12.75">
      <c r="A191" s="1"/>
      <c r="B191" s="36">
        <f t="shared" si="18"/>
      </c>
      <c r="C191" s="37">
        <f t="shared" si="19"/>
      </c>
      <c r="D191" s="38">
        <f t="shared" si="20"/>
        <v>0</v>
      </c>
      <c r="E191" s="39">
        <f t="shared" si="14"/>
        <v>0</v>
      </c>
      <c r="F191" s="38">
        <f t="shared" si="15"/>
        <v>0</v>
      </c>
      <c r="G191" s="40">
        <f t="shared" si="16"/>
        <v>0</v>
      </c>
      <c r="H191" s="41">
        <f t="shared" si="17"/>
        <v>0</v>
      </c>
      <c r="I191" s="1"/>
    </row>
    <row r="192" spans="1:9" s="2" customFormat="1" ht="12.75">
      <c r="A192" s="1"/>
      <c r="B192" s="36">
        <f t="shared" si="18"/>
      </c>
      <c r="C192" s="37">
        <f t="shared" si="19"/>
      </c>
      <c r="D192" s="38">
        <f t="shared" si="20"/>
        <v>0</v>
      </c>
      <c r="E192" s="39">
        <f t="shared" si="14"/>
        <v>0</v>
      </c>
      <c r="F192" s="38">
        <f t="shared" si="15"/>
        <v>0</v>
      </c>
      <c r="G192" s="40">
        <f t="shared" si="16"/>
        <v>0</v>
      </c>
      <c r="H192" s="41">
        <f t="shared" si="17"/>
        <v>0</v>
      </c>
      <c r="I192" s="1"/>
    </row>
    <row r="193" spans="1:9" s="2" customFormat="1" ht="12.75">
      <c r="A193" s="1"/>
      <c r="B193" s="36">
        <f t="shared" si="18"/>
      </c>
      <c r="C193" s="37">
        <f t="shared" si="19"/>
      </c>
      <c r="D193" s="38">
        <f t="shared" si="20"/>
        <v>0</v>
      </c>
      <c r="E193" s="39">
        <f t="shared" si="14"/>
        <v>0</v>
      </c>
      <c r="F193" s="38">
        <f t="shared" si="15"/>
        <v>0</v>
      </c>
      <c r="G193" s="40">
        <f t="shared" si="16"/>
        <v>0</v>
      </c>
      <c r="H193" s="41">
        <f t="shared" si="17"/>
        <v>0</v>
      </c>
      <c r="I193" s="1"/>
    </row>
    <row r="194" spans="1:9" s="2" customFormat="1" ht="12.75">
      <c r="A194" s="1"/>
      <c r="B194" s="36">
        <f t="shared" si="18"/>
      </c>
      <c r="C194" s="37">
        <f t="shared" si="19"/>
      </c>
      <c r="D194" s="38">
        <f t="shared" si="20"/>
        <v>0</v>
      </c>
      <c r="E194" s="39">
        <f t="shared" si="14"/>
        <v>0</v>
      </c>
      <c r="F194" s="38">
        <f t="shared" si="15"/>
        <v>0</v>
      </c>
      <c r="G194" s="40">
        <f t="shared" si="16"/>
        <v>0</v>
      </c>
      <c r="H194" s="41">
        <f t="shared" si="17"/>
        <v>0</v>
      </c>
      <c r="I194" s="1"/>
    </row>
    <row r="195" spans="1:9" s="2" customFormat="1" ht="12.75">
      <c r="A195" s="1"/>
      <c r="B195" s="36">
        <f t="shared" si="18"/>
      </c>
      <c r="C195" s="37">
        <f t="shared" si="19"/>
      </c>
      <c r="D195" s="38">
        <f t="shared" si="20"/>
        <v>0</v>
      </c>
      <c r="E195" s="39">
        <f t="shared" si="14"/>
        <v>0</v>
      </c>
      <c r="F195" s="38">
        <f t="shared" si="15"/>
        <v>0</v>
      </c>
      <c r="G195" s="40">
        <f t="shared" si="16"/>
        <v>0</v>
      </c>
      <c r="H195" s="41">
        <f t="shared" si="17"/>
        <v>0</v>
      </c>
      <c r="I195" s="1"/>
    </row>
    <row r="196" spans="1:9" s="2" customFormat="1" ht="12.75">
      <c r="A196" s="1"/>
      <c r="B196" s="36">
        <f t="shared" si="18"/>
      </c>
      <c r="C196" s="37">
        <f t="shared" si="19"/>
      </c>
      <c r="D196" s="38">
        <f t="shared" si="20"/>
        <v>0</v>
      </c>
      <c r="E196" s="39">
        <f t="shared" si="14"/>
        <v>0</v>
      </c>
      <c r="F196" s="38">
        <f t="shared" si="15"/>
        <v>0</v>
      </c>
      <c r="G196" s="40">
        <f t="shared" si="16"/>
        <v>0</v>
      </c>
      <c r="H196" s="41">
        <f t="shared" si="17"/>
        <v>0</v>
      </c>
      <c r="I196" s="1"/>
    </row>
    <row r="197" spans="1:9" s="2" customFormat="1" ht="12.75">
      <c r="A197" s="1"/>
      <c r="B197" s="36">
        <f t="shared" si="18"/>
      </c>
      <c r="C197" s="37">
        <f t="shared" si="19"/>
      </c>
      <c r="D197" s="38">
        <f t="shared" si="20"/>
        <v>0</v>
      </c>
      <c r="E197" s="39">
        <f t="shared" si="14"/>
        <v>0</v>
      </c>
      <c r="F197" s="38">
        <f t="shared" si="15"/>
        <v>0</v>
      </c>
      <c r="G197" s="40">
        <f t="shared" si="16"/>
        <v>0</v>
      </c>
      <c r="H197" s="41">
        <f t="shared" si="17"/>
        <v>0</v>
      </c>
      <c r="I197" s="1"/>
    </row>
    <row r="198" spans="1:9" s="2" customFormat="1" ht="12.75">
      <c r="A198" s="1"/>
      <c r="B198" s="36">
        <f t="shared" si="18"/>
      </c>
      <c r="C198" s="37">
        <f t="shared" si="19"/>
      </c>
      <c r="D198" s="38">
        <f t="shared" si="20"/>
        <v>0</v>
      </c>
      <c r="E198" s="39">
        <f t="shared" si="14"/>
        <v>0</v>
      </c>
      <c r="F198" s="38">
        <f t="shared" si="15"/>
        <v>0</v>
      </c>
      <c r="G198" s="40">
        <f t="shared" si="16"/>
        <v>0</v>
      </c>
      <c r="H198" s="41">
        <f t="shared" si="17"/>
        <v>0</v>
      </c>
      <c r="I198" s="1"/>
    </row>
    <row r="199" spans="1:9" s="2" customFormat="1" ht="12.75">
      <c r="A199" s="1"/>
      <c r="B199" s="36">
        <f t="shared" si="18"/>
      </c>
      <c r="C199" s="37">
        <f t="shared" si="19"/>
      </c>
      <c r="D199" s="38">
        <f t="shared" si="20"/>
        <v>0</v>
      </c>
      <c r="E199" s="39">
        <f t="shared" si="14"/>
        <v>0</v>
      </c>
      <c r="F199" s="38">
        <f t="shared" si="15"/>
        <v>0</v>
      </c>
      <c r="G199" s="40">
        <f t="shared" si="16"/>
        <v>0</v>
      </c>
      <c r="H199" s="41">
        <f t="shared" si="17"/>
        <v>0</v>
      </c>
      <c r="I199" s="1"/>
    </row>
    <row r="200" spans="1:9" s="2" customFormat="1" ht="12.75">
      <c r="A200" s="1"/>
      <c r="B200" s="36">
        <f t="shared" si="18"/>
      </c>
      <c r="C200" s="37">
        <f t="shared" si="19"/>
      </c>
      <c r="D200" s="38">
        <f t="shared" si="20"/>
        <v>0</v>
      </c>
      <c r="E200" s="39">
        <f t="shared" si="14"/>
        <v>0</v>
      </c>
      <c r="F200" s="38">
        <f t="shared" si="15"/>
        <v>0</v>
      </c>
      <c r="G200" s="40">
        <f t="shared" si="16"/>
        <v>0</v>
      </c>
      <c r="H200" s="41">
        <f t="shared" si="17"/>
        <v>0</v>
      </c>
      <c r="I200" s="1"/>
    </row>
    <row r="201" spans="1:9" s="2" customFormat="1" ht="12.75">
      <c r="A201" s="1"/>
      <c r="B201" s="36">
        <f t="shared" si="18"/>
      </c>
      <c r="C201" s="37">
        <f t="shared" si="19"/>
      </c>
      <c r="D201" s="38">
        <f t="shared" si="20"/>
        <v>0</v>
      </c>
      <c r="E201" s="39">
        <f t="shared" si="14"/>
        <v>0</v>
      </c>
      <c r="F201" s="38">
        <f t="shared" si="15"/>
        <v>0</v>
      </c>
      <c r="G201" s="40">
        <f t="shared" si="16"/>
        <v>0</v>
      </c>
      <c r="H201" s="41">
        <f t="shared" si="17"/>
        <v>0</v>
      </c>
      <c r="I201" s="1"/>
    </row>
    <row r="202" spans="1:9" s="2" customFormat="1" ht="12.75">
      <c r="A202" s="1"/>
      <c r="B202" s="36">
        <f t="shared" si="18"/>
      </c>
      <c r="C202" s="37">
        <f t="shared" si="19"/>
      </c>
      <c r="D202" s="38">
        <f t="shared" si="20"/>
        <v>0</v>
      </c>
      <c r="E202" s="39">
        <f t="shared" si="14"/>
        <v>0</v>
      </c>
      <c r="F202" s="38">
        <f t="shared" si="15"/>
        <v>0</v>
      </c>
      <c r="G202" s="40">
        <f t="shared" si="16"/>
        <v>0</v>
      </c>
      <c r="H202" s="41">
        <f t="shared" si="17"/>
        <v>0</v>
      </c>
      <c r="I202" s="1"/>
    </row>
    <row r="203" spans="1:9" s="2" customFormat="1" ht="12.75">
      <c r="A203" s="1"/>
      <c r="B203" s="36">
        <f t="shared" si="18"/>
      </c>
      <c r="C203" s="37">
        <f t="shared" si="19"/>
      </c>
      <c r="D203" s="38">
        <f t="shared" si="20"/>
        <v>0</v>
      </c>
      <c r="E203" s="39">
        <f t="shared" si="14"/>
        <v>0</v>
      </c>
      <c r="F203" s="38">
        <f t="shared" si="15"/>
        <v>0</v>
      </c>
      <c r="G203" s="40">
        <f t="shared" si="16"/>
        <v>0</v>
      </c>
      <c r="H203" s="41">
        <f t="shared" si="17"/>
        <v>0</v>
      </c>
      <c r="I203" s="1"/>
    </row>
    <row r="204" spans="1:9" s="2" customFormat="1" ht="12.75">
      <c r="A204" s="1"/>
      <c r="B204" s="36">
        <f t="shared" si="18"/>
      </c>
      <c r="C204" s="37">
        <f t="shared" si="19"/>
      </c>
      <c r="D204" s="38">
        <f t="shared" si="20"/>
        <v>0</v>
      </c>
      <c r="E204" s="39">
        <f t="shared" si="14"/>
        <v>0</v>
      </c>
      <c r="F204" s="38">
        <f t="shared" si="15"/>
        <v>0</v>
      </c>
      <c r="G204" s="40">
        <f t="shared" si="16"/>
        <v>0</v>
      </c>
      <c r="H204" s="41">
        <f t="shared" si="17"/>
        <v>0</v>
      </c>
      <c r="I204" s="1"/>
    </row>
    <row r="205" spans="1:9" s="2" customFormat="1" ht="12.75">
      <c r="A205" s="1"/>
      <c r="B205" s="36">
        <f t="shared" si="18"/>
      </c>
      <c r="C205" s="37">
        <f t="shared" si="19"/>
      </c>
      <c r="D205" s="38">
        <f t="shared" si="20"/>
        <v>0</v>
      </c>
      <c r="E205" s="39">
        <f t="shared" si="14"/>
        <v>0</v>
      </c>
      <c r="F205" s="38">
        <f t="shared" si="15"/>
        <v>0</v>
      </c>
      <c r="G205" s="40">
        <f t="shared" si="16"/>
        <v>0</v>
      </c>
      <c r="H205" s="41">
        <f t="shared" si="17"/>
        <v>0</v>
      </c>
      <c r="I205" s="1"/>
    </row>
    <row r="206" spans="1:9" s="2" customFormat="1" ht="12.75">
      <c r="A206" s="1"/>
      <c r="B206" s="36">
        <f t="shared" si="18"/>
      </c>
      <c r="C206" s="37">
        <f t="shared" si="19"/>
      </c>
      <c r="D206" s="38">
        <f t="shared" si="20"/>
        <v>0</v>
      </c>
      <c r="E206" s="39">
        <f t="shared" si="14"/>
        <v>0</v>
      </c>
      <c r="F206" s="38">
        <f t="shared" si="15"/>
        <v>0</v>
      </c>
      <c r="G206" s="40">
        <f t="shared" si="16"/>
        <v>0</v>
      </c>
      <c r="H206" s="41">
        <f t="shared" si="17"/>
        <v>0</v>
      </c>
      <c r="I206" s="1"/>
    </row>
    <row r="207" spans="1:9" s="2" customFormat="1" ht="12.75">
      <c r="A207" s="1"/>
      <c r="B207" s="36">
        <f t="shared" si="18"/>
      </c>
      <c r="C207" s="37">
        <f t="shared" si="19"/>
      </c>
      <c r="D207" s="38">
        <f t="shared" si="20"/>
        <v>0</v>
      </c>
      <c r="E207" s="39">
        <f t="shared" si="14"/>
        <v>0</v>
      </c>
      <c r="F207" s="38">
        <f t="shared" si="15"/>
        <v>0</v>
      </c>
      <c r="G207" s="40">
        <f t="shared" si="16"/>
        <v>0</v>
      </c>
      <c r="H207" s="41">
        <f t="shared" si="17"/>
        <v>0</v>
      </c>
      <c r="I207" s="1"/>
    </row>
    <row r="208" spans="1:9" s="2" customFormat="1" ht="12.75">
      <c r="A208" s="1"/>
      <c r="B208" s="36">
        <f t="shared" si="18"/>
      </c>
      <c r="C208" s="37">
        <f t="shared" si="19"/>
      </c>
      <c r="D208" s="38">
        <f t="shared" si="20"/>
        <v>0</v>
      </c>
      <c r="E208" s="39">
        <f t="shared" si="14"/>
        <v>0</v>
      </c>
      <c r="F208" s="38">
        <f t="shared" si="15"/>
        <v>0</v>
      </c>
      <c r="G208" s="40">
        <f t="shared" si="16"/>
        <v>0</v>
      </c>
      <c r="H208" s="41">
        <f t="shared" si="17"/>
        <v>0</v>
      </c>
      <c r="I208" s="1"/>
    </row>
    <row r="209" spans="1:9" s="2" customFormat="1" ht="12.75">
      <c r="A209" s="1"/>
      <c r="B209" s="36">
        <f t="shared" si="18"/>
      </c>
      <c r="C209" s="37">
        <f t="shared" si="19"/>
      </c>
      <c r="D209" s="38">
        <f t="shared" si="20"/>
        <v>0</v>
      </c>
      <c r="E209" s="39">
        <f t="shared" si="14"/>
        <v>0</v>
      </c>
      <c r="F209" s="38">
        <f t="shared" si="15"/>
        <v>0</v>
      </c>
      <c r="G209" s="40">
        <f t="shared" si="16"/>
        <v>0</v>
      </c>
      <c r="H209" s="41">
        <f t="shared" si="17"/>
        <v>0</v>
      </c>
      <c r="I209" s="1"/>
    </row>
    <row r="210" spans="1:9" s="2" customFormat="1" ht="12.75">
      <c r="A210" s="1"/>
      <c r="B210" s="36">
        <f t="shared" si="18"/>
      </c>
      <c r="C210" s="37">
        <f t="shared" si="19"/>
      </c>
      <c r="D210" s="38">
        <f t="shared" si="20"/>
        <v>0</v>
      </c>
      <c r="E210" s="39">
        <f t="shared" si="14"/>
        <v>0</v>
      </c>
      <c r="F210" s="38">
        <f t="shared" si="15"/>
        <v>0</v>
      </c>
      <c r="G210" s="40">
        <f t="shared" si="16"/>
        <v>0</v>
      </c>
      <c r="H210" s="41">
        <f t="shared" si="17"/>
        <v>0</v>
      </c>
      <c r="I210" s="1"/>
    </row>
    <row r="211" spans="1:9" s="2" customFormat="1" ht="12.75">
      <c r="A211" s="1"/>
      <c r="B211" s="36">
        <f t="shared" si="18"/>
      </c>
      <c r="C211" s="37">
        <f t="shared" si="19"/>
      </c>
      <c r="D211" s="38">
        <f t="shared" si="20"/>
        <v>0</v>
      </c>
      <c r="E211" s="39">
        <f t="shared" si="14"/>
        <v>0</v>
      </c>
      <c r="F211" s="38">
        <f t="shared" si="15"/>
        <v>0</v>
      </c>
      <c r="G211" s="40">
        <f t="shared" si="16"/>
        <v>0</v>
      </c>
      <c r="H211" s="41">
        <f t="shared" si="17"/>
        <v>0</v>
      </c>
      <c r="I211" s="1"/>
    </row>
    <row r="212" spans="1:9" s="2" customFormat="1" ht="12.75">
      <c r="A212" s="1"/>
      <c r="B212" s="36">
        <f t="shared" si="18"/>
      </c>
      <c r="C212" s="37">
        <f t="shared" si="19"/>
      </c>
      <c r="D212" s="38">
        <f t="shared" si="20"/>
        <v>0</v>
      </c>
      <c r="E212" s="39">
        <f t="shared" si="14"/>
        <v>0</v>
      </c>
      <c r="F212" s="38">
        <f t="shared" si="15"/>
        <v>0</v>
      </c>
      <c r="G212" s="40">
        <f t="shared" si="16"/>
        <v>0</v>
      </c>
      <c r="H212" s="41">
        <f t="shared" si="17"/>
        <v>0</v>
      </c>
      <c r="I212" s="1"/>
    </row>
    <row r="213" spans="1:9" s="2" customFormat="1" ht="12.75">
      <c r="A213" s="1"/>
      <c r="B213" s="36">
        <f t="shared" si="18"/>
      </c>
      <c r="C213" s="37">
        <f t="shared" si="19"/>
      </c>
      <c r="D213" s="38">
        <f t="shared" si="20"/>
        <v>0</v>
      </c>
      <c r="E213" s="39">
        <f t="shared" si="14"/>
        <v>0</v>
      </c>
      <c r="F213" s="38">
        <f t="shared" si="15"/>
        <v>0</v>
      </c>
      <c r="G213" s="40">
        <f t="shared" si="16"/>
        <v>0</v>
      </c>
      <c r="H213" s="41">
        <f t="shared" si="17"/>
        <v>0</v>
      </c>
      <c r="I213" s="1"/>
    </row>
    <row r="214" spans="1:9" s="2" customFormat="1" ht="12.75">
      <c r="A214" s="1"/>
      <c r="B214" s="36">
        <f t="shared" si="18"/>
      </c>
      <c r="C214" s="37">
        <f t="shared" si="19"/>
      </c>
      <c r="D214" s="38">
        <f t="shared" si="20"/>
        <v>0</v>
      </c>
      <c r="E214" s="39">
        <f t="shared" si="14"/>
        <v>0</v>
      </c>
      <c r="F214" s="38">
        <f t="shared" si="15"/>
        <v>0</v>
      </c>
      <c r="G214" s="40">
        <f t="shared" si="16"/>
        <v>0</v>
      </c>
      <c r="H214" s="41">
        <f t="shared" si="17"/>
        <v>0</v>
      </c>
      <c r="I214" s="1"/>
    </row>
    <row r="215" spans="1:9" s="2" customFormat="1" ht="12.75">
      <c r="A215" s="1"/>
      <c r="B215" s="36">
        <f t="shared" si="18"/>
      </c>
      <c r="C215" s="37">
        <f t="shared" si="19"/>
      </c>
      <c r="D215" s="38">
        <f t="shared" si="20"/>
        <v>0</v>
      </c>
      <c r="E215" s="39">
        <f t="shared" si="14"/>
        <v>0</v>
      </c>
      <c r="F215" s="38">
        <f t="shared" si="15"/>
        <v>0</v>
      </c>
      <c r="G215" s="40">
        <f t="shared" si="16"/>
        <v>0</v>
      </c>
      <c r="H215" s="41">
        <f t="shared" si="17"/>
        <v>0</v>
      </c>
      <c r="I215" s="1"/>
    </row>
    <row r="216" spans="1:9" s="2" customFormat="1" ht="12.75">
      <c r="A216" s="1"/>
      <c r="B216" s="36">
        <f t="shared" si="18"/>
      </c>
      <c r="C216" s="37">
        <f t="shared" si="19"/>
      </c>
      <c r="D216" s="38">
        <f t="shared" si="20"/>
        <v>0</v>
      </c>
      <c r="E216" s="39">
        <f t="shared" si="14"/>
        <v>0</v>
      </c>
      <c r="F216" s="38">
        <f t="shared" si="15"/>
        <v>0</v>
      </c>
      <c r="G216" s="40">
        <f t="shared" si="16"/>
        <v>0</v>
      </c>
      <c r="H216" s="41">
        <f t="shared" si="17"/>
        <v>0</v>
      </c>
      <c r="I216" s="1"/>
    </row>
    <row r="217" spans="1:9" s="2" customFormat="1" ht="12.75">
      <c r="A217" s="1"/>
      <c r="B217" s="36">
        <f t="shared" si="18"/>
      </c>
      <c r="C217" s="37">
        <f t="shared" si="19"/>
      </c>
      <c r="D217" s="38">
        <f t="shared" si="20"/>
        <v>0</v>
      </c>
      <c r="E217" s="39">
        <f t="shared" si="14"/>
        <v>0</v>
      </c>
      <c r="F217" s="38">
        <f t="shared" si="15"/>
        <v>0</v>
      </c>
      <c r="G217" s="40">
        <f t="shared" si="16"/>
        <v>0</v>
      </c>
      <c r="H217" s="41">
        <f t="shared" si="17"/>
        <v>0</v>
      </c>
      <c r="I217" s="1"/>
    </row>
    <row r="218" spans="1:9" s="2" customFormat="1" ht="12.75">
      <c r="A218" s="1"/>
      <c r="B218" s="36">
        <f t="shared" si="18"/>
      </c>
      <c r="C218" s="37">
        <f t="shared" si="19"/>
      </c>
      <c r="D218" s="38">
        <f t="shared" si="20"/>
        <v>0</v>
      </c>
      <c r="E218" s="39">
        <f aca="true" t="shared" si="21" ref="E218:E281">ROUND(D218*TxPer,NbDeci)</f>
        <v>0</v>
      </c>
      <c r="F218" s="38">
        <f aca="true" t="shared" si="22" ref="F218:F281">IF(B218&lt;=Différé,0,IF(B218&gt;=NbEch+Différé,D218,MtEch-E218))</f>
        <v>0</v>
      </c>
      <c r="G218" s="40">
        <f aca="true" t="shared" si="23" ref="G218:G281">IF(D218=0,0,ROUND(FraisF+FraisV*D218,NbDeci))</f>
        <v>0</v>
      </c>
      <c r="H218" s="41">
        <f aca="true" t="shared" si="24" ref="H218:H281">SUM(E218:G218)</f>
        <v>0</v>
      </c>
      <c r="I218" s="1"/>
    </row>
    <row r="219" spans="1:9" s="2" customFormat="1" ht="12.75">
      <c r="A219" s="1"/>
      <c r="B219" s="36">
        <f aca="true" t="shared" si="25" ref="B219:B282">IF(D219=0,"",B218+1)</f>
      </c>
      <c r="C219" s="37">
        <f aca="true" t="shared" si="26" ref="C219:C282">IF(D219=0,"",DATE(YEAR(C218),MONTH(C218)+12/NbEchAn,1))</f>
      </c>
      <c r="D219" s="38">
        <f aca="true" t="shared" si="27" ref="D219:D282">D218-F218</f>
        <v>0</v>
      </c>
      <c r="E219" s="39">
        <f t="shared" si="21"/>
        <v>0</v>
      </c>
      <c r="F219" s="38">
        <f t="shared" si="22"/>
        <v>0</v>
      </c>
      <c r="G219" s="40">
        <f t="shared" si="23"/>
        <v>0</v>
      </c>
      <c r="H219" s="41">
        <f t="shared" si="24"/>
        <v>0</v>
      </c>
      <c r="I219" s="1"/>
    </row>
    <row r="220" spans="1:9" s="2" customFormat="1" ht="12.75">
      <c r="A220" s="1"/>
      <c r="B220" s="36">
        <f t="shared" si="25"/>
      </c>
      <c r="C220" s="37">
        <f t="shared" si="26"/>
      </c>
      <c r="D220" s="38">
        <f t="shared" si="27"/>
        <v>0</v>
      </c>
      <c r="E220" s="39">
        <f t="shared" si="21"/>
        <v>0</v>
      </c>
      <c r="F220" s="38">
        <f t="shared" si="22"/>
        <v>0</v>
      </c>
      <c r="G220" s="40">
        <f t="shared" si="23"/>
        <v>0</v>
      </c>
      <c r="H220" s="41">
        <f t="shared" si="24"/>
        <v>0</v>
      </c>
      <c r="I220" s="1"/>
    </row>
    <row r="221" spans="1:9" s="2" customFormat="1" ht="12.75">
      <c r="A221" s="1"/>
      <c r="B221" s="36">
        <f t="shared" si="25"/>
      </c>
      <c r="C221" s="37">
        <f t="shared" si="26"/>
      </c>
      <c r="D221" s="38">
        <f t="shared" si="27"/>
        <v>0</v>
      </c>
      <c r="E221" s="39">
        <f t="shared" si="21"/>
        <v>0</v>
      </c>
      <c r="F221" s="38">
        <f t="shared" si="22"/>
        <v>0</v>
      </c>
      <c r="G221" s="40">
        <f t="shared" si="23"/>
        <v>0</v>
      </c>
      <c r="H221" s="41">
        <f t="shared" si="24"/>
        <v>0</v>
      </c>
      <c r="I221" s="1"/>
    </row>
    <row r="222" spans="1:9" s="2" customFormat="1" ht="12.75">
      <c r="A222" s="1"/>
      <c r="B222" s="36">
        <f t="shared" si="25"/>
      </c>
      <c r="C222" s="37">
        <f t="shared" si="26"/>
      </c>
      <c r="D222" s="38">
        <f t="shared" si="27"/>
        <v>0</v>
      </c>
      <c r="E222" s="39">
        <f t="shared" si="21"/>
        <v>0</v>
      </c>
      <c r="F222" s="38">
        <f t="shared" si="22"/>
        <v>0</v>
      </c>
      <c r="G222" s="40">
        <f t="shared" si="23"/>
        <v>0</v>
      </c>
      <c r="H222" s="41">
        <f t="shared" si="24"/>
        <v>0</v>
      </c>
      <c r="I222" s="1"/>
    </row>
    <row r="223" spans="1:9" s="2" customFormat="1" ht="12.75">
      <c r="A223" s="1"/>
      <c r="B223" s="36">
        <f t="shared" si="25"/>
      </c>
      <c r="C223" s="37">
        <f t="shared" si="26"/>
      </c>
      <c r="D223" s="38">
        <f t="shared" si="27"/>
        <v>0</v>
      </c>
      <c r="E223" s="39">
        <f t="shared" si="21"/>
        <v>0</v>
      </c>
      <c r="F223" s="38">
        <f t="shared" si="22"/>
        <v>0</v>
      </c>
      <c r="G223" s="40">
        <f t="shared" si="23"/>
        <v>0</v>
      </c>
      <c r="H223" s="41">
        <f t="shared" si="24"/>
        <v>0</v>
      </c>
      <c r="I223" s="1"/>
    </row>
    <row r="224" spans="1:9" s="2" customFormat="1" ht="12.75">
      <c r="A224" s="1"/>
      <c r="B224" s="36">
        <f t="shared" si="25"/>
      </c>
      <c r="C224" s="37">
        <f t="shared" si="26"/>
      </c>
      <c r="D224" s="38">
        <f t="shared" si="27"/>
        <v>0</v>
      </c>
      <c r="E224" s="39">
        <f t="shared" si="21"/>
        <v>0</v>
      </c>
      <c r="F224" s="38">
        <f t="shared" si="22"/>
        <v>0</v>
      </c>
      <c r="G224" s="40">
        <f t="shared" si="23"/>
        <v>0</v>
      </c>
      <c r="H224" s="41">
        <f t="shared" si="24"/>
        <v>0</v>
      </c>
      <c r="I224" s="1"/>
    </row>
    <row r="225" spans="1:9" s="2" customFormat="1" ht="12.75">
      <c r="A225" s="1"/>
      <c r="B225" s="36">
        <f t="shared" si="25"/>
      </c>
      <c r="C225" s="37">
        <f t="shared" si="26"/>
      </c>
      <c r="D225" s="38">
        <f t="shared" si="27"/>
        <v>0</v>
      </c>
      <c r="E225" s="39">
        <f t="shared" si="21"/>
        <v>0</v>
      </c>
      <c r="F225" s="38">
        <f t="shared" si="22"/>
        <v>0</v>
      </c>
      <c r="G225" s="40">
        <f t="shared" si="23"/>
        <v>0</v>
      </c>
      <c r="H225" s="41">
        <f t="shared" si="24"/>
        <v>0</v>
      </c>
      <c r="I225" s="1"/>
    </row>
    <row r="226" spans="1:9" s="2" customFormat="1" ht="12.75">
      <c r="A226" s="1"/>
      <c r="B226" s="36">
        <f t="shared" si="25"/>
      </c>
      <c r="C226" s="37">
        <f t="shared" si="26"/>
      </c>
      <c r="D226" s="38">
        <f t="shared" si="27"/>
        <v>0</v>
      </c>
      <c r="E226" s="39">
        <f t="shared" si="21"/>
        <v>0</v>
      </c>
      <c r="F226" s="38">
        <f t="shared" si="22"/>
        <v>0</v>
      </c>
      <c r="G226" s="40">
        <f t="shared" si="23"/>
        <v>0</v>
      </c>
      <c r="H226" s="41">
        <f t="shared" si="24"/>
        <v>0</v>
      </c>
      <c r="I226" s="1"/>
    </row>
    <row r="227" spans="1:9" s="2" customFormat="1" ht="12.75">
      <c r="A227" s="1"/>
      <c r="B227" s="36">
        <f t="shared" si="25"/>
      </c>
      <c r="C227" s="37">
        <f t="shared" si="26"/>
      </c>
      <c r="D227" s="38">
        <f t="shared" si="27"/>
        <v>0</v>
      </c>
      <c r="E227" s="39">
        <f t="shared" si="21"/>
        <v>0</v>
      </c>
      <c r="F227" s="38">
        <f t="shared" si="22"/>
        <v>0</v>
      </c>
      <c r="G227" s="40">
        <f t="shared" si="23"/>
        <v>0</v>
      </c>
      <c r="H227" s="41">
        <f t="shared" si="24"/>
        <v>0</v>
      </c>
      <c r="I227" s="1"/>
    </row>
    <row r="228" spans="1:9" s="2" customFormat="1" ht="12.75">
      <c r="A228" s="1"/>
      <c r="B228" s="36">
        <f t="shared" si="25"/>
      </c>
      <c r="C228" s="37">
        <f t="shared" si="26"/>
      </c>
      <c r="D228" s="38">
        <f t="shared" si="27"/>
        <v>0</v>
      </c>
      <c r="E228" s="39">
        <f t="shared" si="21"/>
        <v>0</v>
      </c>
      <c r="F228" s="38">
        <f t="shared" si="22"/>
        <v>0</v>
      </c>
      <c r="G228" s="40">
        <f t="shared" si="23"/>
        <v>0</v>
      </c>
      <c r="H228" s="41">
        <f t="shared" si="24"/>
        <v>0</v>
      </c>
      <c r="I228" s="1"/>
    </row>
    <row r="229" spans="1:9" s="2" customFormat="1" ht="12.75">
      <c r="A229" s="1"/>
      <c r="B229" s="36">
        <f t="shared" si="25"/>
      </c>
      <c r="C229" s="37">
        <f t="shared" si="26"/>
      </c>
      <c r="D229" s="38">
        <f t="shared" si="27"/>
        <v>0</v>
      </c>
      <c r="E229" s="39">
        <f t="shared" si="21"/>
        <v>0</v>
      </c>
      <c r="F229" s="38">
        <f t="shared" si="22"/>
        <v>0</v>
      </c>
      <c r="G229" s="40">
        <f t="shared" si="23"/>
        <v>0</v>
      </c>
      <c r="H229" s="41">
        <f t="shared" si="24"/>
        <v>0</v>
      </c>
      <c r="I229" s="1"/>
    </row>
    <row r="230" spans="1:9" s="2" customFormat="1" ht="12.75">
      <c r="A230" s="1"/>
      <c r="B230" s="36">
        <f t="shared" si="25"/>
      </c>
      <c r="C230" s="37">
        <f t="shared" si="26"/>
      </c>
      <c r="D230" s="38">
        <f t="shared" si="27"/>
        <v>0</v>
      </c>
      <c r="E230" s="39">
        <f t="shared" si="21"/>
        <v>0</v>
      </c>
      <c r="F230" s="38">
        <f t="shared" si="22"/>
        <v>0</v>
      </c>
      <c r="G230" s="40">
        <f t="shared" si="23"/>
        <v>0</v>
      </c>
      <c r="H230" s="41">
        <f t="shared" si="24"/>
        <v>0</v>
      </c>
      <c r="I230" s="1"/>
    </row>
    <row r="231" spans="1:9" s="2" customFormat="1" ht="12.75">
      <c r="A231" s="1"/>
      <c r="B231" s="36">
        <f t="shared" si="25"/>
      </c>
      <c r="C231" s="37">
        <f t="shared" si="26"/>
      </c>
      <c r="D231" s="38">
        <f t="shared" si="27"/>
        <v>0</v>
      </c>
      <c r="E231" s="39">
        <f t="shared" si="21"/>
        <v>0</v>
      </c>
      <c r="F231" s="38">
        <f t="shared" si="22"/>
        <v>0</v>
      </c>
      <c r="G231" s="40">
        <f t="shared" si="23"/>
        <v>0</v>
      </c>
      <c r="H231" s="41">
        <f t="shared" si="24"/>
        <v>0</v>
      </c>
      <c r="I231" s="1"/>
    </row>
    <row r="232" spans="1:9" s="2" customFormat="1" ht="12.75">
      <c r="A232" s="1"/>
      <c r="B232" s="36">
        <f t="shared" si="25"/>
      </c>
      <c r="C232" s="37">
        <f t="shared" si="26"/>
      </c>
      <c r="D232" s="38">
        <f t="shared" si="27"/>
        <v>0</v>
      </c>
      <c r="E232" s="39">
        <f t="shared" si="21"/>
        <v>0</v>
      </c>
      <c r="F232" s="38">
        <f t="shared" si="22"/>
        <v>0</v>
      </c>
      <c r="G232" s="40">
        <f t="shared" si="23"/>
        <v>0</v>
      </c>
      <c r="H232" s="41">
        <f t="shared" si="24"/>
        <v>0</v>
      </c>
      <c r="I232" s="1"/>
    </row>
    <row r="233" spans="1:9" s="2" customFormat="1" ht="12.75">
      <c r="A233" s="1"/>
      <c r="B233" s="36">
        <f t="shared" si="25"/>
      </c>
      <c r="C233" s="37">
        <f t="shared" si="26"/>
      </c>
      <c r="D233" s="38">
        <f t="shared" si="27"/>
        <v>0</v>
      </c>
      <c r="E233" s="39">
        <f t="shared" si="21"/>
        <v>0</v>
      </c>
      <c r="F233" s="38">
        <f t="shared" si="22"/>
        <v>0</v>
      </c>
      <c r="G233" s="40">
        <f t="shared" si="23"/>
        <v>0</v>
      </c>
      <c r="H233" s="41">
        <f t="shared" si="24"/>
        <v>0</v>
      </c>
      <c r="I233" s="1"/>
    </row>
    <row r="234" spans="1:9" s="2" customFormat="1" ht="12.75">
      <c r="A234" s="1"/>
      <c r="B234" s="36">
        <f t="shared" si="25"/>
      </c>
      <c r="C234" s="37">
        <f t="shared" si="26"/>
      </c>
      <c r="D234" s="38">
        <f t="shared" si="27"/>
        <v>0</v>
      </c>
      <c r="E234" s="39">
        <f t="shared" si="21"/>
        <v>0</v>
      </c>
      <c r="F234" s="38">
        <f t="shared" si="22"/>
        <v>0</v>
      </c>
      <c r="G234" s="40">
        <f t="shared" si="23"/>
        <v>0</v>
      </c>
      <c r="H234" s="41">
        <f t="shared" si="24"/>
        <v>0</v>
      </c>
      <c r="I234" s="1"/>
    </row>
    <row r="235" spans="1:9" s="2" customFormat="1" ht="12.75">
      <c r="A235" s="1"/>
      <c r="B235" s="36">
        <f t="shared" si="25"/>
      </c>
      <c r="C235" s="37">
        <f t="shared" si="26"/>
      </c>
      <c r="D235" s="38">
        <f t="shared" si="27"/>
        <v>0</v>
      </c>
      <c r="E235" s="39">
        <f t="shared" si="21"/>
        <v>0</v>
      </c>
      <c r="F235" s="38">
        <f t="shared" si="22"/>
        <v>0</v>
      </c>
      <c r="G235" s="40">
        <f t="shared" si="23"/>
        <v>0</v>
      </c>
      <c r="H235" s="41">
        <f t="shared" si="24"/>
        <v>0</v>
      </c>
      <c r="I235" s="1"/>
    </row>
    <row r="236" spans="1:9" s="2" customFormat="1" ht="12.75">
      <c r="A236" s="1"/>
      <c r="B236" s="36">
        <f t="shared" si="25"/>
      </c>
      <c r="C236" s="37">
        <f t="shared" si="26"/>
      </c>
      <c r="D236" s="38">
        <f t="shared" si="27"/>
        <v>0</v>
      </c>
      <c r="E236" s="39">
        <f t="shared" si="21"/>
        <v>0</v>
      </c>
      <c r="F236" s="38">
        <f t="shared" si="22"/>
        <v>0</v>
      </c>
      <c r="G236" s="40">
        <f t="shared" si="23"/>
        <v>0</v>
      </c>
      <c r="H236" s="41">
        <f t="shared" si="24"/>
        <v>0</v>
      </c>
      <c r="I236" s="1"/>
    </row>
    <row r="237" spans="1:9" s="2" customFormat="1" ht="12.75">
      <c r="A237" s="1"/>
      <c r="B237" s="36">
        <f t="shared" si="25"/>
      </c>
      <c r="C237" s="37">
        <f t="shared" si="26"/>
      </c>
      <c r="D237" s="38">
        <f t="shared" si="27"/>
        <v>0</v>
      </c>
      <c r="E237" s="39">
        <f t="shared" si="21"/>
        <v>0</v>
      </c>
      <c r="F237" s="38">
        <f t="shared" si="22"/>
        <v>0</v>
      </c>
      <c r="G237" s="40">
        <f t="shared" si="23"/>
        <v>0</v>
      </c>
      <c r="H237" s="41">
        <f t="shared" si="24"/>
        <v>0</v>
      </c>
      <c r="I237" s="1"/>
    </row>
    <row r="238" spans="1:9" s="2" customFormat="1" ht="12.75">
      <c r="A238" s="1"/>
      <c r="B238" s="36">
        <f t="shared" si="25"/>
      </c>
      <c r="C238" s="37">
        <f t="shared" si="26"/>
      </c>
      <c r="D238" s="38">
        <f t="shared" si="27"/>
        <v>0</v>
      </c>
      <c r="E238" s="39">
        <f t="shared" si="21"/>
        <v>0</v>
      </c>
      <c r="F238" s="38">
        <f t="shared" si="22"/>
        <v>0</v>
      </c>
      <c r="G238" s="40">
        <f t="shared" si="23"/>
        <v>0</v>
      </c>
      <c r="H238" s="41">
        <f t="shared" si="24"/>
        <v>0</v>
      </c>
      <c r="I238" s="1"/>
    </row>
    <row r="239" spans="1:9" s="2" customFormat="1" ht="12.75">
      <c r="A239" s="1"/>
      <c r="B239" s="36">
        <f t="shared" si="25"/>
      </c>
      <c r="C239" s="37">
        <f t="shared" si="26"/>
      </c>
      <c r="D239" s="38">
        <f t="shared" si="27"/>
        <v>0</v>
      </c>
      <c r="E239" s="39">
        <f t="shared" si="21"/>
        <v>0</v>
      </c>
      <c r="F239" s="38">
        <f t="shared" si="22"/>
        <v>0</v>
      </c>
      <c r="G239" s="40">
        <f t="shared" si="23"/>
        <v>0</v>
      </c>
      <c r="H239" s="41">
        <f t="shared" si="24"/>
        <v>0</v>
      </c>
      <c r="I239" s="1"/>
    </row>
    <row r="240" spans="1:9" s="2" customFormat="1" ht="12.75">
      <c r="A240" s="1"/>
      <c r="B240" s="36">
        <f t="shared" si="25"/>
      </c>
      <c r="C240" s="37">
        <f t="shared" si="26"/>
      </c>
      <c r="D240" s="38">
        <f t="shared" si="27"/>
        <v>0</v>
      </c>
      <c r="E240" s="39">
        <f t="shared" si="21"/>
        <v>0</v>
      </c>
      <c r="F240" s="38">
        <f t="shared" si="22"/>
        <v>0</v>
      </c>
      <c r="G240" s="40">
        <f t="shared" si="23"/>
        <v>0</v>
      </c>
      <c r="H240" s="41">
        <f t="shared" si="24"/>
        <v>0</v>
      </c>
      <c r="I240" s="1"/>
    </row>
    <row r="241" spans="1:9" s="2" customFormat="1" ht="12.75">
      <c r="A241" s="1"/>
      <c r="B241" s="36">
        <f t="shared" si="25"/>
      </c>
      <c r="C241" s="37">
        <f t="shared" si="26"/>
      </c>
      <c r="D241" s="38">
        <f t="shared" si="27"/>
        <v>0</v>
      </c>
      <c r="E241" s="39">
        <f t="shared" si="21"/>
        <v>0</v>
      </c>
      <c r="F241" s="38">
        <f t="shared" si="22"/>
        <v>0</v>
      </c>
      <c r="G241" s="40">
        <f t="shared" si="23"/>
        <v>0</v>
      </c>
      <c r="H241" s="41">
        <f t="shared" si="24"/>
        <v>0</v>
      </c>
      <c r="I241" s="1"/>
    </row>
    <row r="242" spans="1:9" s="2" customFormat="1" ht="12.75">
      <c r="A242" s="1"/>
      <c r="B242" s="36">
        <f t="shared" si="25"/>
      </c>
      <c r="C242" s="37">
        <f t="shared" si="26"/>
      </c>
      <c r="D242" s="38">
        <f t="shared" si="27"/>
        <v>0</v>
      </c>
      <c r="E242" s="39">
        <f t="shared" si="21"/>
        <v>0</v>
      </c>
      <c r="F242" s="38">
        <f t="shared" si="22"/>
        <v>0</v>
      </c>
      <c r="G242" s="40">
        <f t="shared" si="23"/>
        <v>0</v>
      </c>
      <c r="H242" s="41">
        <f t="shared" si="24"/>
        <v>0</v>
      </c>
      <c r="I242" s="1"/>
    </row>
    <row r="243" spans="1:9" s="2" customFormat="1" ht="12.75">
      <c r="A243" s="1"/>
      <c r="B243" s="36">
        <f t="shared" si="25"/>
      </c>
      <c r="C243" s="37">
        <f t="shared" si="26"/>
      </c>
      <c r="D243" s="38">
        <f t="shared" si="27"/>
        <v>0</v>
      </c>
      <c r="E243" s="39">
        <f t="shared" si="21"/>
        <v>0</v>
      </c>
      <c r="F243" s="38">
        <f t="shared" si="22"/>
        <v>0</v>
      </c>
      <c r="G243" s="40">
        <f t="shared" si="23"/>
        <v>0</v>
      </c>
      <c r="H243" s="41">
        <f t="shared" si="24"/>
        <v>0</v>
      </c>
      <c r="I243" s="1"/>
    </row>
    <row r="244" spans="1:9" s="2" customFormat="1" ht="12.75">
      <c r="A244" s="1"/>
      <c r="B244" s="36">
        <f t="shared" si="25"/>
      </c>
      <c r="C244" s="37">
        <f t="shared" si="26"/>
      </c>
      <c r="D244" s="38">
        <f t="shared" si="27"/>
        <v>0</v>
      </c>
      <c r="E244" s="39">
        <f t="shared" si="21"/>
        <v>0</v>
      </c>
      <c r="F244" s="38">
        <f t="shared" si="22"/>
        <v>0</v>
      </c>
      <c r="G244" s="40">
        <f t="shared" si="23"/>
        <v>0</v>
      </c>
      <c r="H244" s="41">
        <f t="shared" si="24"/>
        <v>0</v>
      </c>
      <c r="I244" s="1"/>
    </row>
    <row r="245" spans="1:9" s="2" customFormat="1" ht="12.75">
      <c r="A245" s="1"/>
      <c r="B245" s="36">
        <f t="shared" si="25"/>
      </c>
      <c r="C245" s="37">
        <f t="shared" si="26"/>
      </c>
      <c r="D245" s="38">
        <f t="shared" si="27"/>
        <v>0</v>
      </c>
      <c r="E245" s="39">
        <f t="shared" si="21"/>
        <v>0</v>
      </c>
      <c r="F245" s="38">
        <f t="shared" si="22"/>
        <v>0</v>
      </c>
      <c r="G245" s="40">
        <f t="shared" si="23"/>
        <v>0</v>
      </c>
      <c r="H245" s="41">
        <f t="shared" si="24"/>
        <v>0</v>
      </c>
      <c r="I245" s="1"/>
    </row>
    <row r="246" spans="1:9" s="2" customFormat="1" ht="12.75">
      <c r="A246" s="1"/>
      <c r="B246" s="36">
        <f t="shared" si="25"/>
      </c>
      <c r="C246" s="37">
        <f t="shared" si="26"/>
      </c>
      <c r="D246" s="38">
        <f t="shared" si="27"/>
        <v>0</v>
      </c>
      <c r="E246" s="39">
        <f t="shared" si="21"/>
        <v>0</v>
      </c>
      <c r="F246" s="38">
        <f t="shared" si="22"/>
        <v>0</v>
      </c>
      <c r="G246" s="40">
        <f t="shared" si="23"/>
        <v>0</v>
      </c>
      <c r="H246" s="41">
        <f t="shared" si="24"/>
        <v>0</v>
      </c>
      <c r="I246" s="1"/>
    </row>
    <row r="247" spans="1:9" s="2" customFormat="1" ht="12.75">
      <c r="A247" s="1"/>
      <c r="B247" s="36">
        <f t="shared" si="25"/>
      </c>
      <c r="C247" s="37">
        <f t="shared" si="26"/>
      </c>
      <c r="D247" s="38">
        <f t="shared" si="27"/>
        <v>0</v>
      </c>
      <c r="E247" s="39">
        <f t="shared" si="21"/>
        <v>0</v>
      </c>
      <c r="F247" s="38">
        <f t="shared" si="22"/>
        <v>0</v>
      </c>
      <c r="G247" s="40">
        <f t="shared" si="23"/>
        <v>0</v>
      </c>
      <c r="H247" s="41">
        <f t="shared" si="24"/>
        <v>0</v>
      </c>
      <c r="I247" s="1"/>
    </row>
    <row r="248" spans="1:9" s="2" customFormat="1" ht="12.75">
      <c r="A248" s="1"/>
      <c r="B248" s="36">
        <f t="shared" si="25"/>
      </c>
      <c r="C248" s="37">
        <f t="shared" si="26"/>
      </c>
      <c r="D248" s="38">
        <f t="shared" si="27"/>
        <v>0</v>
      </c>
      <c r="E248" s="39">
        <f t="shared" si="21"/>
        <v>0</v>
      </c>
      <c r="F248" s="38">
        <f t="shared" si="22"/>
        <v>0</v>
      </c>
      <c r="G248" s="40">
        <f t="shared" si="23"/>
        <v>0</v>
      </c>
      <c r="H248" s="41">
        <f t="shared" si="24"/>
        <v>0</v>
      </c>
      <c r="I248" s="1"/>
    </row>
    <row r="249" spans="1:9" s="2" customFormat="1" ht="12.75">
      <c r="A249" s="1"/>
      <c r="B249" s="36">
        <f t="shared" si="25"/>
      </c>
      <c r="C249" s="37">
        <f t="shared" si="26"/>
      </c>
      <c r="D249" s="38">
        <f t="shared" si="27"/>
        <v>0</v>
      </c>
      <c r="E249" s="39">
        <f t="shared" si="21"/>
        <v>0</v>
      </c>
      <c r="F249" s="38">
        <f t="shared" si="22"/>
        <v>0</v>
      </c>
      <c r="G249" s="40">
        <f t="shared" si="23"/>
        <v>0</v>
      </c>
      <c r="H249" s="41">
        <f t="shared" si="24"/>
        <v>0</v>
      </c>
      <c r="I249" s="1"/>
    </row>
    <row r="250" spans="1:9" s="2" customFormat="1" ht="12.75">
      <c r="A250" s="1"/>
      <c r="B250" s="36">
        <f t="shared" si="25"/>
      </c>
      <c r="C250" s="37">
        <f t="shared" si="26"/>
      </c>
      <c r="D250" s="38">
        <f t="shared" si="27"/>
        <v>0</v>
      </c>
      <c r="E250" s="39">
        <f t="shared" si="21"/>
        <v>0</v>
      </c>
      <c r="F250" s="38">
        <f t="shared" si="22"/>
        <v>0</v>
      </c>
      <c r="G250" s="40">
        <f t="shared" si="23"/>
        <v>0</v>
      </c>
      <c r="H250" s="41">
        <f t="shared" si="24"/>
        <v>0</v>
      </c>
      <c r="I250" s="1"/>
    </row>
    <row r="251" spans="1:9" s="2" customFormat="1" ht="12.75">
      <c r="A251" s="1"/>
      <c r="B251" s="36">
        <f t="shared" si="25"/>
      </c>
      <c r="C251" s="37">
        <f t="shared" si="26"/>
      </c>
      <c r="D251" s="38">
        <f t="shared" si="27"/>
        <v>0</v>
      </c>
      <c r="E251" s="39">
        <f t="shared" si="21"/>
        <v>0</v>
      </c>
      <c r="F251" s="38">
        <f t="shared" si="22"/>
        <v>0</v>
      </c>
      <c r="G251" s="40">
        <f t="shared" si="23"/>
        <v>0</v>
      </c>
      <c r="H251" s="41">
        <f t="shared" si="24"/>
        <v>0</v>
      </c>
      <c r="I251" s="1"/>
    </row>
    <row r="252" spans="1:9" s="2" customFormat="1" ht="12.75">
      <c r="A252" s="1"/>
      <c r="B252" s="36">
        <f t="shared" si="25"/>
      </c>
      <c r="C252" s="37">
        <f t="shared" si="26"/>
      </c>
      <c r="D252" s="38">
        <f t="shared" si="27"/>
        <v>0</v>
      </c>
      <c r="E252" s="39">
        <f t="shared" si="21"/>
        <v>0</v>
      </c>
      <c r="F252" s="38">
        <f t="shared" si="22"/>
        <v>0</v>
      </c>
      <c r="G252" s="40">
        <f t="shared" si="23"/>
        <v>0</v>
      </c>
      <c r="H252" s="41">
        <f t="shared" si="24"/>
        <v>0</v>
      </c>
      <c r="I252" s="1"/>
    </row>
    <row r="253" spans="1:9" s="2" customFormat="1" ht="12.75">
      <c r="A253" s="1"/>
      <c r="B253" s="36">
        <f t="shared" si="25"/>
      </c>
      <c r="C253" s="37">
        <f t="shared" si="26"/>
      </c>
      <c r="D253" s="38">
        <f t="shared" si="27"/>
        <v>0</v>
      </c>
      <c r="E253" s="39">
        <f t="shared" si="21"/>
        <v>0</v>
      </c>
      <c r="F253" s="38">
        <f t="shared" si="22"/>
        <v>0</v>
      </c>
      <c r="G253" s="40">
        <f t="shared" si="23"/>
        <v>0</v>
      </c>
      <c r="H253" s="41">
        <f t="shared" si="24"/>
        <v>0</v>
      </c>
      <c r="I253" s="1"/>
    </row>
    <row r="254" spans="1:9" s="2" customFormat="1" ht="12.75">
      <c r="A254" s="1"/>
      <c r="B254" s="36">
        <f t="shared" si="25"/>
      </c>
      <c r="C254" s="37">
        <f t="shared" si="26"/>
      </c>
      <c r="D254" s="38">
        <f t="shared" si="27"/>
        <v>0</v>
      </c>
      <c r="E254" s="39">
        <f t="shared" si="21"/>
        <v>0</v>
      </c>
      <c r="F254" s="38">
        <f t="shared" si="22"/>
        <v>0</v>
      </c>
      <c r="G254" s="40">
        <f t="shared" si="23"/>
        <v>0</v>
      </c>
      <c r="H254" s="41">
        <f t="shared" si="24"/>
        <v>0</v>
      </c>
      <c r="I254" s="1"/>
    </row>
    <row r="255" spans="1:9" s="2" customFormat="1" ht="12.75">
      <c r="A255" s="1"/>
      <c r="B255" s="36">
        <f t="shared" si="25"/>
      </c>
      <c r="C255" s="37">
        <f t="shared" si="26"/>
      </c>
      <c r="D255" s="38">
        <f t="shared" si="27"/>
        <v>0</v>
      </c>
      <c r="E255" s="39">
        <f t="shared" si="21"/>
        <v>0</v>
      </c>
      <c r="F255" s="38">
        <f t="shared" si="22"/>
        <v>0</v>
      </c>
      <c r="G255" s="40">
        <f t="shared" si="23"/>
        <v>0</v>
      </c>
      <c r="H255" s="41">
        <f t="shared" si="24"/>
        <v>0</v>
      </c>
      <c r="I255" s="1"/>
    </row>
    <row r="256" spans="1:9" s="2" customFormat="1" ht="12.75">
      <c r="A256" s="1"/>
      <c r="B256" s="36">
        <f t="shared" si="25"/>
      </c>
      <c r="C256" s="37">
        <f t="shared" si="26"/>
      </c>
      <c r="D256" s="38">
        <f t="shared" si="27"/>
        <v>0</v>
      </c>
      <c r="E256" s="39">
        <f t="shared" si="21"/>
        <v>0</v>
      </c>
      <c r="F256" s="38">
        <f t="shared" si="22"/>
        <v>0</v>
      </c>
      <c r="G256" s="40">
        <f t="shared" si="23"/>
        <v>0</v>
      </c>
      <c r="H256" s="41">
        <f t="shared" si="24"/>
        <v>0</v>
      </c>
      <c r="I256" s="1"/>
    </row>
    <row r="257" spans="1:9" s="2" customFormat="1" ht="12.75">
      <c r="A257" s="1"/>
      <c r="B257" s="36">
        <f t="shared" si="25"/>
      </c>
      <c r="C257" s="37">
        <f t="shared" si="26"/>
      </c>
      <c r="D257" s="38">
        <f t="shared" si="27"/>
        <v>0</v>
      </c>
      <c r="E257" s="39">
        <f t="shared" si="21"/>
        <v>0</v>
      </c>
      <c r="F257" s="38">
        <f t="shared" si="22"/>
        <v>0</v>
      </c>
      <c r="G257" s="40">
        <f t="shared" si="23"/>
        <v>0</v>
      </c>
      <c r="H257" s="41">
        <f t="shared" si="24"/>
        <v>0</v>
      </c>
      <c r="I257" s="1"/>
    </row>
    <row r="258" spans="1:9" s="2" customFormat="1" ht="12.75">
      <c r="A258" s="1"/>
      <c r="B258" s="36">
        <f t="shared" si="25"/>
      </c>
      <c r="C258" s="37">
        <f t="shared" si="26"/>
      </c>
      <c r="D258" s="38">
        <f t="shared" si="27"/>
        <v>0</v>
      </c>
      <c r="E258" s="39">
        <f t="shared" si="21"/>
        <v>0</v>
      </c>
      <c r="F258" s="38">
        <f t="shared" si="22"/>
        <v>0</v>
      </c>
      <c r="G258" s="40">
        <f t="shared" si="23"/>
        <v>0</v>
      </c>
      <c r="H258" s="41">
        <f t="shared" si="24"/>
        <v>0</v>
      </c>
      <c r="I258" s="1"/>
    </row>
    <row r="259" spans="1:9" s="2" customFormat="1" ht="12.75">
      <c r="A259" s="1"/>
      <c r="B259" s="36">
        <f t="shared" si="25"/>
      </c>
      <c r="C259" s="37">
        <f t="shared" si="26"/>
      </c>
      <c r="D259" s="38">
        <f t="shared" si="27"/>
        <v>0</v>
      </c>
      <c r="E259" s="39">
        <f t="shared" si="21"/>
        <v>0</v>
      </c>
      <c r="F259" s="38">
        <f t="shared" si="22"/>
        <v>0</v>
      </c>
      <c r="G259" s="40">
        <f t="shared" si="23"/>
        <v>0</v>
      </c>
      <c r="H259" s="41">
        <f t="shared" si="24"/>
        <v>0</v>
      </c>
      <c r="I259" s="1"/>
    </row>
    <row r="260" spans="1:9" s="2" customFormat="1" ht="12.75">
      <c r="A260" s="1"/>
      <c r="B260" s="36">
        <f t="shared" si="25"/>
      </c>
      <c r="C260" s="37">
        <f t="shared" si="26"/>
      </c>
      <c r="D260" s="38">
        <f t="shared" si="27"/>
        <v>0</v>
      </c>
      <c r="E260" s="39">
        <f t="shared" si="21"/>
        <v>0</v>
      </c>
      <c r="F260" s="38">
        <f t="shared" si="22"/>
        <v>0</v>
      </c>
      <c r="G260" s="40">
        <f t="shared" si="23"/>
        <v>0</v>
      </c>
      <c r="H260" s="41">
        <f t="shared" si="24"/>
        <v>0</v>
      </c>
      <c r="I260" s="1"/>
    </row>
    <row r="261" spans="1:9" s="2" customFormat="1" ht="12.75">
      <c r="A261" s="1"/>
      <c r="B261" s="36">
        <f t="shared" si="25"/>
      </c>
      <c r="C261" s="37">
        <f t="shared" si="26"/>
      </c>
      <c r="D261" s="38">
        <f t="shared" si="27"/>
        <v>0</v>
      </c>
      <c r="E261" s="39">
        <f t="shared" si="21"/>
        <v>0</v>
      </c>
      <c r="F261" s="38">
        <f t="shared" si="22"/>
        <v>0</v>
      </c>
      <c r="G261" s="40">
        <f t="shared" si="23"/>
        <v>0</v>
      </c>
      <c r="H261" s="41">
        <f t="shared" si="24"/>
        <v>0</v>
      </c>
      <c r="I261" s="1"/>
    </row>
    <row r="262" spans="1:9" s="2" customFormat="1" ht="12.75">
      <c r="A262" s="1"/>
      <c r="B262" s="36">
        <f t="shared" si="25"/>
      </c>
      <c r="C262" s="37">
        <f t="shared" si="26"/>
      </c>
      <c r="D262" s="38">
        <f t="shared" si="27"/>
        <v>0</v>
      </c>
      <c r="E262" s="39">
        <f t="shared" si="21"/>
        <v>0</v>
      </c>
      <c r="F262" s="38">
        <f t="shared" si="22"/>
        <v>0</v>
      </c>
      <c r="G262" s="40">
        <f t="shared" si="23"/>
        <v>0</v>
      </c>
      <c r="H262" s="41">
        <f t="shared" si="24"/>
        <v>0</v>
      </c>
      <c r="I262" s="1"/>
    </row>
    <row r="263" spans="1:9" s="2" customFormat="1" ht="12.75">
      <c r="A263" s="1"/>
      <c r="B263" s="36">
        <f t="shared" si="25"/>
      </c>
      <c r="C263" s="37">
        <f t="shared" si="26"/>
      </c>
      <c r="D263" s="38">
        <f t="shared" si="27"/>
        <v>0</v>
      </c>
      <c r="E263" s="39">
        <f t="shared" si="21"/>
        <v>0</v>
      </c>
      <c r="F263" s="38">
        <f t="shared" si="22"/>
        <v>0</v>
      </c>
      <c r="G263" s="40">
        <f t="shared" si="23"/>
        <v>0</v>
      </c>
      <c r="H263" s="41">
        <f t="shared" si="24"/>
        <v>0</v>
      </c>
      <c r="I263" s="1"/>
    </row>
    <row r="264" spans="1:9" s="2" customFormat="1" ht="12.75">
      <c r="A264" s="1"/>
      <c r="B264" s="36">
        <f t="shared" si="25"/>
      </c>
      <c r="C264" s="37">
        <f t="shared" si="26"/>
      </c>
      <c r="D264" s="38">
        <f t="shared" si="27"/>
        <v>0</v>
      </c>
      <c r="E264" s="39">
        <f t="shared" si="21"/>
        <v>0</v>
      </c>
      <c r="F264" s="38">
        <f t="shared" si="22"/>
        <v>0</v>
      </c>
      <c r="G264" s="40">
        <f t="shared" si="23"/>
        <v>0</v>
      </c>
      <c r="H264" s="41">
        <f t="shared" si="24"/>
        <v>0</v>
      </c>
      <c r="I264" s="1"/>
    </row>
    <row r="265" spans="1:9" s="2" customFormat="1" ht="12.75">
      <c r="A265" s="1"/>
      <c r="B265" s="36">
        <f t="shared" si="25"/>
      </c>
      <c r="C265" s="37">
        <f t="shared" si="26"/>
      </c>
      <c r="D265" s="38">
        <f t="shared" si="27"/>
        <v>0</v>
      </c>
      <c r="E265" s="39">
        <f t="shared" si="21"/>
        <v>0</v>
      </c>
      <c r="F265" s="38">
        <f t="shared" si="22"/>
        <v>0</v>
      </c>
      <c r="G265" s="40">
        <f t="shared" si="23"/>
        <v>0</v>
      </c>
      <c r="H265" s="41">
        <f t="shared" si="24"/>
        <v>0</v>
      </c>
      <c r="I265" s="1"/>
    </row>
    <row r="266" spans="1:9" s="2" customFormat="1" ht="12.75">
      <c r="A266" s="1"/>
      <c r="B266" s="36">
        <f t="shared" si="25"/>
      </c>
      <c r="C266" s="37">
        <f t="shared" si="26"/>
      </c>
      <c r="D266" s="38">
        <f t="shared" si="27"/>
        <v>0</v>
      </c>
      <c r="E266" s="39">
        <f t="shared" si="21"/>
        <v>0</v>
      </c>
      <c r="F266" s="38">
        <f t="shared" si="22"/>
        <v>0</v>
      </c>
      <c r="G266" s="40">
        <f t="shared" si="23"/>
        <v>0</v>
      </c>
      <c r="H266" s="41">
        <f t="shared" si="24"/>
        <v>0</v>
      </c>
      <c r="I266" s="1"/>
    </row>
    <row r="267" spans="1:9" s="2" customFormat="1" ht="12.75">
      <c r="A267" s="1"/>
      <c r="B267" s="36">
        <f t="shared" si="25"/>
      </c>
      <c r="C267" s="37">
        <f t="shared" si="26"/>
      </c>
      <c r="D267" s="38">
        <f t="shared" si="27"/>
        <v>0</v>
      </c>
      <c r="E267" s="39">
        <f t="shared" si="21"/>
        <v>0</v>
      </c>
      <c r="F267" s="38">
        <f t="shared" si="22"/>
        <v>0</v>
      </c>
      <c r="G267" s="40">
        <f t="shared" si="23"/>
        <v>0</v>
      </c>
      <c r="H267" s="41">
        <f t="shared" si="24"/>
        <v>0</v>
      </c>
      <c r="I267" s="1"/>
    </row>
    <row r="268" spans="1:9" s="2" customFormat="1" ht="12.75">
      <c r="A268" s="1"/>
      <c r="B268" s="36">
        <f t="shared" si="25"/>
      </c>
      <c r="C268" s="37">
        <f t="shared" si="26"/>
      </c>
      <c r="D268" s="38">
        <f t="shared" si="27"/>
        <v>0</v>
      </c>
      <c r="E268" s="39">
        <f t="shared" si="21"/>
        <v>0</v>
      </c>
      <c r="F268" s="38">
        <f t="shared" si="22"/>
        <v>0</v>
      </c>
      <c r="G268" s="40">
        <f t="shared" si="23"/>
        <v>0</v>
      </c>
      <c r="H268" s="41">
        <f t="shared" si="24"/>
        <v>0</v>
      </c>
      <c r="I268" s="1"/>
    </row>
    <row r="269" spans="1:9" s="2" customFormat="1" ht="12.75">
      <c r="A269" s="1"/>
      <c r="B269" s="36">
        <f t="shared" si="25"/>
      </c>
      <c r="C269" s="37">
        <f t="shared" si="26"/>
      </c>
      <c r="D269" s="38">
        <f t="shared" si="27"/>
        <v>0</v>
      </c>
      <c r="E269" s="39">
        <f t="shared" si="21"/>
        <v>0</v>
      </c>
      <c r="F269" s="38">
        <f t="shared" si="22"/>
        <v>0</v>
      </c>
      <c r="G269" s="40">
        <f t="shared" si="23"/>
        <v>0</v>
      </c>
      <c r="H269" s="41">
        <f t="shared" si="24"/>
        <v>0</v>
      </c>
      <c r="I269" s="1"/>
    </row>
    <row r="270" spans="1:9" s="2" customFormat="1" ht="12.75">
      <c r="A270" s="1"/>
      <c r="B270" s="36">
        <f t="shared" si="25"/>
      </c>
      <c r="C270" s="37">
        <f t="shared" si="26"/>
      </c>
      <c r="D270" s="38">
        <f t="shared" si="27"/>
        <v>0</v>
      </c>
      <c r="E270" s="39">
        <f t="shared" si="21"/>
        <v>0</v>
      </c>
      <c r="F270" s="38">
        <f t="shared" si="22"/>
        <v>0</v>
      </c>
      <c r="G270" s="40">
        <f t="shared" si="23"/>
        <v>0</v>
      </c>
      <c r="H270" s="41">
        <f t="shared" si="24"/>
        <v>0</v>
      </c>
      <c r="I270" s="1"/>
    </row>
    <row r="271" spans="1:9" s="2" customFormat="1" ht="12.75">
      <c r="A271" s="1"/>
      <c r="B271" s="36">
        <f t="shared" si="25"/>
      </c>
      <c r="C271" s="37">
        <f t="shared" si="26"/>
      </c>
      <c r="D271" s="38">
        <f t="shared" si="27"/>
        <v>0</v>
      </c>
      <c r="E271" s="39">
        <f t="shared" si="21"/>
        <v>0</v>
      </c>
      <c r="F271" s="38">
        <f t="shared" si="22"/>
        <v>0</v>
      </c>
      <c r="G271" s="40">
        <f t="shared" si="23"/>
        <v>0</v>
      </c>
      <c r="H271" s="41">
        <f t="shared" si="24"/>
        <v>0</v>
      </c>
      <c r="I271" s="1"/>
    </row>
    <row r="272" spans="1:9" s="2" customFormat="1" ht="12.75">
      <c r="A272" s="1"/>
      <c r="B272" s="36">
        <f t="shared" si="25"/>
      </c>
      <c r="C272" s="37">
        <f t="shared" si="26"/>
      </c>
      <c r="D272" s="38">
        <f t="shared" si="27"/>
        <v>0</v>
      </c>
      <c r="E272" s="39">
        <f t="shared" si="21"/>
        <v>0</v>
      </c>
      <c r="F272" s="38">
        <f t="shared" si="22"/>
        <v>0</v>
      </c>
      <c r="G272" s="40">
        <f t="shared" si="23"/>
        <v>0</v>
      </c>
      <c r="H272" s="41">
        <f t="shared" si="24"/>
        <v>0</v>
      </c>
      <c r="I272" s="1"/>
    </row>
    <row r="273" spans="1:9" s="2" customFormat="1" ht="12.75">
      <c r="A273" s="1"/>
      <c r="B273" s="36">
        <f t="shared" si="25"/>
      </c>
      <c r="C273" s="37">
        <f t="shared" si="26"/>
      </c>
      <c r="D273" s="38">
        <f t="shared" si="27"/>
        <v>0</v>
      </c>
      <c r="E273" s="39">
        <f t="shared" si="21"/>
        <v>0</v>
      </c>
      <c r="F273" s="38">
        <f t="shared" si="22"/>
        <v>0</v>
      </c>
      <c r="G273" s="40">
        <f t="shared" si="23"/>
        <v>0</v>
      </c>
      <c r="H273" s="41">
        <f t="shared" si="24"/>
        <v>0</v>
      </c>
      <c r="I273" s="1"/>
    </row>
    <row r="274" spans="1:9" s="2" customFormat="1" ht="12.75">
      <c r="A274" s="1"/>
      <c r="B274" s="36">
        <f t="shared" si="25"/>
      </c>
      <c r="C274" s="37">
        <f t="shared" si="26"/>
      </c>
      <c r="D274" s="38">
        <f t="shared" si="27"/>
        <v>0</v>
      </c>
      <c r="E274" s="39">
        <f t="shared" si="21"/>
        <v>0</v>
      </c>
      <c r="F274" s="38">
        <f t="shared" si="22"/>
        <v>0</v>
      </c>
      <c r="G274" s="40">
        <f t="shared" si="23"/>
        <v>0</v>
      </c>
      <c r="H274" s="41">
        <f t="shared" si="24"/>
        <v>0</v>
      </c>
      <c r="I274" s="1"/>
    </row>
    <row r="275" spans="1:9" s="2" customFormat="1" ht="12.75">
      <c r="A275" s="1"/>
      <c r="B275" s="36">
        <f t="shared" si="25"/>
      </c>
      <c r="C275" s="37">
        <f t="shared" si="26"/>
      </c>
      <c r="D275" s="38">
        <f t="shared" si="27"/>
        <v>0</v>
      </c>
      <c r="E275" s="39">
        <f t="shared" si="21"/>
        <v>0</v>
      </c>
      <c r="F275" s="38">
        <f t="shared" si="22"/>
        <v>0</v>
      </c>
      <c r="G275" s="40">
        <f t="shared" si="23"/>
        <v>0</v>
      </c>
      <c r="H275" s="41">
        <f t="shared" si="24"/>
        <v>0</v>
      </c>
      <c r="I275" s="1"/>
    </row>
    <row r="276" spans="1:9" s="2" customFormat="1" ht="12.75">
      <c r="A276" s="1"/>
      <c r="B276" s="36">
        <f t="shared" si="25"/>
      </c>
      <c r="C276" s="37">
        <f t="shared" si="26"/>
      </c>
      <c r="D276" s="38">
        <f t="shared" si="27"/>
        <v>0</v>
      </c>
      <c r="E276" s="39">
        <f t="shared" si="21"/>
        <v>0</v>
      </c>
      <c r="F276" s="38">
        <f t="shared" si="22"/>
        <v>0</v>
      </c>
      <c r="G276" s="40">
        <f t="shared" si="23"/>
        <v>0</v>
      </c>
      <c r="H276" s="41">
        <f t="shared" si="24"/>
        <v>0</v>
      </c>
      <c r="I276" s="1"/>
    </row>
    <row r="277" spans="1:9" s="2" customFormat="1" ht="12.75">
      <c r="A277" s="1"/>
      <c r="B277" s="36">
        <f t="shared" si="25"/>
      </c>
      <c r="C277" s="37">
        <f t="shared" si="26"/>
      </c>
      <c r="D277" s="38">
        <f t="shared" si="27"/>
        <v>0</v>
      </c>
      <c r="E277" s="39">
        <f t="shared" si="21"/>
        <v>0</v>
      </c>
      <c r="F277" s="38">
        <f t="shared" si="22"/>
        <v>0</v>
      </c>
      <c r="G277" s="40">
        <f t="shared" si="23"/>
        <v>0</v>
      </c>
      <c r="H277" s="41">
        <f t="shared" si="24"/>
        <v>0</v>
      </c>
      <c r="I277" s="1"/>
    </row>
    <row r="278" spans="1:9" s="2" customFormat="1" ht="12.75">
      <c r="A278" s="1"/>
      <c r="B278" s="36">
        <f t="shared" si="25"/>
      </c>
      <c r="C278" s="37">
        <f t="shared" si="26"/>
      </c>
      <c r="D278" s="38">
        <f t="shared" si="27"/>
        <v>0</v>
      </c>
      <c r="E278" s="39">
        <f t="shared" si="21"/>
        <v>0</v>
      </c>
      <c r="F278" s="38">
        <f t="shared" si="22"/>
        <v>0</v>
      </c>
      <c r="G278" s="40">
        <f t="shared" si="23"/>
        <v>0</v>
      </c>
      <c r="H278" s="41">
        <f t="shared" si="24"/>
        <v>0</v>
      </c>
      <c r="I278" s="1"/>
    </row>
    <row r="279" spans="1:9" s="2" customFormat="1" ht="12.75">
      <c r="A279" s="1"/>
      <c r="B279" s="36">
        <f t="shared" si="25"/>
      </c>
      <c r="C279" s="37">
        <f t="shared" si="26"/>
      </c>
      <c r="D279" s="38">
        <f t="shared" si="27"/>
        <v>0</v>
      </c>
      <c r="E279" s="39">
        <f t="shared" si="21"/>
        <v>0</v>
      </c>
      <c r="F279" s="38">
        <f t="shared" si="22"/>
        <v>0</v>
      </c>
      <c r="G279" s="40">
        <f t="shared" si="23"/>
        <v>0</v>
      </c>
      <c r="H279" s="41">
        <f t="shared" si="24"/>
        <v>0</v>
      </c>
      <c r="I279" s="1"/>
    </row>
    <row r="280" spans="1:9" s="2" customFormat="1" ht="12.75">
      <c r="A280" s="1"/>
      <c r="B280" s="36">
        <f t="shared" si="25"/>
      </c>
      <c r="C280" s="37">
        <f t="shared" si="26"/>
      </c>
      <c r="D280" s="38">
        <f t="shared" si="27"/>
        <v>0</v>
      </c>
      <c r="E280" s="39">
        <f t="shared" si="21"/>
        <v>0</v>
      </c>
      <c r="F280" s="38">
        <f t="shared" si="22"/>
        <v>0</v>
      </c>
      <c r="G280" s="40">
        <f t="shared" si="23"/>
        <v>0</v>
      </c>
      <c r="H280" s="41">
        <f t="shared" si="24"/>
        <v>0</v>
      </c>
      <c r="I280" s="1"/>
    </row>
    <row r="281" spans="1:9" s="2" customFormat="1" ht="12.75">
      <c r="A281" s="1"/>
      <c r="B281" s="36">
        <f t="shared" si="25"/>
      </c>
      <c r="C281" s="37">
        <f t="shared" si="26"/>
      </c>
      <c r="D281" s="38">
        <f t="shared" si="27"/>
        <v>0</v>
      </c>
      <c r="E281" s="39">
        <f t="shared" si="21"/>
        <v>0</v>
      </c>
      <c r="F281" s="38">
        <f t="shared" si="22"/>
        <v>0</v>
      </c>
      <c r="G281" s="40">
        <f t="shared" si="23"/>
        <v>0</v>
      </c>
      <c r="H281" s="41">
        <f t="shared" si="24"/>
        <v>0</v>
      </c>
      <c r="I281" s="1"/>
    </row>
    <row r="282" spans="1:9" s="2" customFormat="1" ht="12.75">
      <c r="A282" s="1"/>
      <c r="B282" s="36">
        <f t="shared" si="25"/>
      </c>
      <c r="C282" s="37">
        <f t="shared" si="26"/>
      </c>
      <c r="D282" s="38">
        <f t="shared" si="27"/>
        <v>0</v>
      </c>
      <c r="E282" s="39">
        <f aca="true" t="shared" si="28" ref="E282:E345">ROUND(D282*TxPer,NbDeci)</f>
        <v>0</v>
      </c>
      <c r="F282" s="38">
        <f aca="true" t="shared" si="29" ref="F282:F345">IF(B282&lt;=Différé,0,IF(B282&gt;=NbEch+Différé,D282,MtEch-E282))</f>
        <v>0</v>
      </c>
      <c r="G282" s="40">
        <f aca="true" t="shared" si="30" ref="G282:G326">IF(D282=0,0,ROUND(FraisF+FraisV*D282,NbDeci))</f>
        <v>0</v>
      </c>
      <c r="H282" s="41">
        <f aca="true" t="shared" si="31" ref="H282:H345">SUM(E282:G282)</f>
        <v>0</v>
      </c>
      <c r="I282" s="1"/>
    </row>
    <row r="283" spans="1:9" s="2" customFormat="1" ht="12.75">
      <c r="A283" s="1"/>
      <c r="B283" s="36">
        <f aca="true" t="shared" si="32" ref="B283:B326">IF(D283=0,"",B282+1)</f>
      </c>
      <c r="C283" s="37">
        <f aca="true" t="shared" si="33" ref="C283:C346">IF(D283=0,"",DATE(YEAR(C282),MONTH(C282)+12/NbEchAn,1))</f>
      </c>
      <c r="D283" s="38">
        <f aca="true" t="shared" si="34" ref="D283:D326">D282-F282</f>
        <v>0</v>
      </c>
      <c r="E283" s="39">
        <f t="shared" si="28"/>
        <v>0</v>
      </c>
      <c r="F283" s="38">
        <f t="shared" si="29"/>
        <v>0</v>
      </c>
      <c r="G283" s="40">
        <f t="shared" si="30"/>
        <v>0</v>
      </c>
      <c r="H283" s="41">
        <f t="shared" si="31"/>
        <v>0</v>
      </c>
      <c r="I283" s="1"/>
    </row>
    <row r="284" spans="1:9" s="2" customFormat="1" ht="12.75">
      <c r="A284" s="1"/>
      <c r="B284" s="36">
        <f t="shared" si="32"/>
      </c>
      <c r="C284" s="37">
        <f t="shared" si="33"/>
      </c>
      <c r="D284" s="38">
        <f t="shared" si="34"/>
        <v>0</v>
      </c>
      <c r="E284" s="39">
        <f t="shared" si="28"/>
        <v>0</v>
      </c>
      <c r="F284" s="38">
        <f t="shared" si="29"/>
        <v>0</v>
      </c>
      <c r="G284" s="40">
        <f t="shared" si="30"/>
        <v>0</v>
      </c>
      <c r="H284" s="41">
        <f t="shared" si="31"/>
        <v>0</v>
      </c>
      <c r="I284" s="1"/>
    </row>
    <row r="285" spans="1:9" s="2" customFormat="1" ht="12.75">
      <c r="A285" s="1"/>
      <c r="B285" s="36">
        <f t="shared" si="32"/>
      </c>
      <c r="C285" s="37">
        <f t="shared" si="33"/>
      </c>
      <c r="D285" s="38">
        <f t="shared" si="34"/>
        <v>0</v>
      </c>
      <c r="E285" s="39">
        <f t="shared" si="28"/>
        <v>0</v>
      </c>
      <c r="F285" s="38">
        <f t="shared" si="29"/>
        <v>0</v>
      </c>
      <c r="G285" s="40">
        <f t="shared" si="30"/>
        <v>0</v>
      </c>
      <c r="H285" s="41">
        <f t="shared" si="31"/>
        <v>0</v>
      </c>
      <c r="I285" s="1"/>
    </row>
    <row r="286" spans="1:9" s="2" customFormat="1" ht="12.75">
      <c r="A286" s="1"/>
      <c r="B286" s="36">
        <f t="shared" si="32"/>
      </c>
      <c r="C286" s="37">
        <f t="shared" si="33"/>
      </c>
      <c r="D286" s="38">
        <f t="shared" si="34"/>
        <v>0</v>
      </c>
      <c r="E286" s="39">
        <f t="shared" si="28"/>
        <v>0</v>
      </c>
      <c r="F286" s="38">
        <f t="shared" si="29"/>
        <v>0</v>
      </c>
      <c r="G286" s="40">
        <f t="shared" si="30"/>
        <v>0</v>
      </c>
      <c r="H286" s="41">
        <f t="shared" si="31"/>
        <v>0</v>
      </c>
      <c r="I286" s="1"/>
    </row>
    <row r="287" spans="1:9" s="2" customFormat="1" ht="12.75">
      <c r="A287" s="1"/>
      <c r="B287" s="36">
        <f t="shared" si="32"/>
      </c>
      <c r="C287" s="37">
        <f t="shared" si="33"/>
      </c>
      <c r="D287" s="38">
        <f t="shared" si="34"/>
        <v>0</v>
      </c>
      <c r="E287" s="39">
        <f t="shared" si="28"/>
        <v>0</v>
      </c>
      <c r="F287" s="38">
        <f t="shared" si="29"/>
        <v>0</v>
      </c>
      <c r="G287" s="40">
        <f t="shared" si="30"/>
        <v>0</v>
      </c>
      <c r="H287" s="41">
        <f t="shared" si="31"/>
        <v>0</v>
      </c>
      <c r="I287" s="1"/>
    </row>
    <row r="288" spans="1:9" s="2" customFormat="1" ht="12.75">
      <c r="A288" s="1"/>
      <c r="B288" s="36">
        <f t="shared" si="32"/>
      </c>
      <c r="C288" s="37">
        <f t="shared" si="33"/>
      </c>
      <c r="D288" s="38">
        <f t="shared" si="34"/>
        <v>0</v>
      </c>
      <c r="E288" s="39">
        <f t="shared" si="28"/>
        <v>0</v>
      </c>
      <c r="F288" s="38">
        <f t="shared" si="29"/>
        <v>0</v>
      </c>
      <c r="G288" s="40">
        <f t="shared" si="30"/>
        <v>0</v>
      </c>
      <c r="H288" s="41">
        <f t="shared" si="31"/>
        <v>0</v>
      </c>
      <c r="I288" s="1"/>
    </row>
    <row r="289" spans="1:9" s="2" customFormat="1" ht="12.75">
      <c r="A289" s="1"/>
      <c r="B289" s="36">
        <f t="shared" si="32"/>
      </c>
      <c r="C289" s="37">
        <f t="shared" si="33"/>
      </c>
      <c r="D289" s="38">
        <f t="shared" si="34"/>
        <v>0</v>
      </c>
      <c r="E289" s="39">
        <f t="shared" si="28"/>
        <v>0</v>
      </c>
      <c r="F289" s="38">
        <f t="shared" si="29"/>
        <v>0</v>
      </c>
      <c r="G289" s="40">
        <f t="shared" si="30"/>
        <v>0</v>
      </c>
      <c r="H289" s="41">
        <f t="shared" si="31"/>
        <v>0</v>
      </c>
      <c r="I289" s="1"/>
    </row>
    <row r="290" spans="1:9" s="2" customFormat="1" ht="12.75">
      <c r="A290" s="1"/>
      <c r="B290" s="36">
        <f t="shared" si="32"/>
      </c>
      <c r="C290" s="37">
        <f t="shared" si="33"/>
      </c>
      <c r="D290" s="38">
        <f t="shared" si="34"/>
        <v>0</v>
      </c>
      <c r="E290" s="39">
        <f t="shared" si="28"/>
        <v>0</v>
      </c>
      <c r="F290" s="38">
        <f t="shared" si="29"/>
        <v>0</v>
      </c>
      <c r="G290" s="40">
        <f t="shared" si="30"/>
        <v>0</v>
      </c>
      <c r="H290" s="41">
        <f t="shared" si="31"/>
        <v>0</v>
      </c>
      <c r="I290" s="1"/>
    </row>
    <row r="291" spans="1:9" s="2" customFormat="1" ht="12.75">
      <c r="A291" s="1"/>
      <c r="B291" s="36">
        <f t="shared" si="32"/>
      </c>
      <c r="C291" s="37">
        <f t="shared" si="33"/>
      </c>
      <c r="D291" s="38">
        <f t="shared" si="34"/>
        <v>0</v>
      </c>
      <c r="E291" s="39">
        <f t="shared" si="28"/>
        <v>0</v>
      </c>
      <c r="F291" s="38">
        <f t="shared" si="29"/>
        <v>0</v>
      </c>
      <c r="G291" s="40">
        <f t="shared" si="30"/>
        <v>0</v>
      </c>
      <c r="H291" s="41">
        <f t="shared" si="31"/>
        <v>0</v>
      </c>
      <c r="I291" s="1"/>
    </row>
    <row r="292" spans="1:9" s="2" customFormat="1" ht="12.75">
      <c r="A292" s="1"/>
      <c r="B292" s="36">
        <f t="shared" si="32"/>
      </c>
      <c r="C292" s="37">
        <f t="shared" si="33"/>
      </c>
      <c r="D292" s="38">
        <f t="shared" si="34"/>
        <v>0</v>
      </c>
      <c r="E292" s="39">
        <f t="shared" si="28"/>
        <v>0</v>
      </c>
      <c r="F292" s="38">
        <f t="shared" si="29"/>
        <v>0</v>
      </c>
      <c r="G292" s="40">
        <f t="shared" si="30"/>
        <v>0</v>
      </c>
      <c r="H292" s="41">
        <f t="shared" si="31"/>
        <v>0</v>
      </c>
      <c r="I292" s="1"/>
    </row>
    <row r="293" spans="1:9" s="2" customFormat="1" ht="12.75">
      <c r="A293" s="1"/>
      <c r="B293" s="36">
        <f t="shared" si="32"/>
      </c>
      <c r="C293" s="37">
        <f t="shared" si="33"/>
      </c>
      <c r="D293" s="38">
        <f t="shared" si="34"/>
        <v>0</v>
      </c>
      <c r="E293" s="39">
        <f t="shared" si="28"/>
        <v>0</v>
      </c>
      <c r="F293" s="38">
        <f t="shared" si="29"/>
        <v>0</v>
      </c>
      <c r="G293" s="40">
        <f t="shared" si="30"/>
        <v>0</v>
      </c>
      <c r="H293" s="41">
        <f t="shared" si="31"/>
        <v>0</v>
      </c>
      <c r="I293" s="1"/>
    </row>
    <row r="294" spans="1:9" s="2" customFormat="1" ht="12.75">
      <c r="A294" s="1"/>
      <c r="B294" s="36">
        <f t="shared" si="32"/>
      </c>
      <c r="C294" s="37">
        <f t="shared" si="33"/>
      </c>
      <c r="D294" s="38">
        <f t="shared" si="34"/>
        <v>0</v>
      </c>
      <c r="E294" s="39">
        <f t="shared" si="28"/>
        <v>0</v>
      </c>
      <c r="F294" s="38">
        <f t="shared" si="29"/>
        <v>0</v>
      </c>
      <c r="G294" s="40">
        <f t="shared" si="30"/>
        <v>0</v>
      </c>
      <c r="H294" s="41">
        <f t="shared" si="31"/>
        <v>0</v>
      </c>
      <c r="I294" s="1"/>
    </row>
    <row r="295" spans="1:9" s="2" customFormat="1" ht="12.75">
      <c r="A295" s="1"/>
      <c r="B295" s="36">
        <f t="shared" si="32"/>
      </c>
      <c r="C295" s="37">
        <f t="shared" si="33"/>
      </c>
      <c r="D295" s="38">
        <f t="shared" si="34"/>
        <v>0</v>
      </c>
      <c r="E295" s="39">
        <f t="shared" si="28"/>
        <v>0</v>
      </c>
      <c r="F295" s="38">
        <f t="shared" si="29"/>
        <v>0</v>
      </c>
      <c r="G295" s="40">
        <f t="shared" si="30"/>
        <v>0</v>
      </c>
      <c r="H295" s="41">
        <f t="shared" si="31"/>
        <v>0</v>
      </c>
      <c r="I295" s="1"/>
    </row>
    <row r="296" spans="1:9" s="2" customFormat="1" ht="12.75">
      <c r="A296" s="1"/>
      <c r="B296" s="36">
        <f t="shared" si="32"/>
      </c>
      <c r="C296" s="37">
        <f t="shared" si="33"/>
      </c>
      <c r="D296" s="38">
        <f t="shared" si="34"/>
        <v>0</v>
      </c>
      <c r="E296" s="39">
        <f t="shared" si="28"/>
        <v>0</v>
      </c>
      <c r="F296" s="38">
        <f t="shared" si="29"/>
        <v>0</v>
      </c>
      <c r="G296" s="40">
        <f t="shared" si="30"/>
        <v>0</v>
      </c>
      <c r="H296" s="41">
        <f t="shared" si="31"/>
        <v>0</v>
      </c>
      <c r="I296" s="1"/>
    </row>
    <row r="297" spans="1:9" s="2" customFormat="1" ht="12.75">
      <c r="A297" s="1"/>
      <c r="B297" s="36">
        <f t="shared" si="32"/>
      </c>
      <c r="C297" s="37">
        <f t="shared" si="33"/>
      </c>
      <c r="D297" s="38">
        <f t="shared" si="34"/>
        <v>0</v>
      </c>
      <c r="E297" s="39">
        <f t="shared" si="28"/>
        <v>0</v>
      </c>
      <c r="F297" s="38">
        <f t="shared" si="29"/>
        <v>0</v>
      </c>
      <c r="G297" s="40">
        <f t="shared" si="30"/>
        <v>0</v>
      </c>
      <c r="H297" s="41">
        <f t="shared" si="31"/>
        <v>0</v>
      </c>
      <c r="I297" s="1"/>
    </row>
    <row r="298" spans="1:9" s="2" customFormat="1" ht="12.75">
      <c r="A298" s="1"/>
      <c r="B298" s="36">
        <f t="shared" si="32"/>
      </c>
      <c r="C298" s="37">
        <f t="shared" si="33"/>
      </c>
      <c r="D298" s="38">
        <f t="shared" si="34"/>
        <v>0</v>
      </c>
      <c r="E298" s="39">
        <f t="shared" si="28"/>
        <v>0</v>
      </c>
      <c r="F298" s="38">
        <f t="shared" si="29"/>
        <v>0</v>
      </c>
      <c r="G298" s="40">
        <f t="shared" si="30"/>
        <v>0</v>
      </c>
      <c r="H298" s="41">
        <f t="shared" si="31"/>
        <v>0</v>
      </c>
      <c r="I298" s="1"/>
    </row>
    <row r="299" spans="1:9" s="2" customFormat="1" ht="12.75">
      <c r="A299" s="1"/>
      <c r="B299" s="36">
        <f t="shared" si="32"/>
      </c>
      <c r="C299" s="37">
        <f t="shared" si="33"/>
      </c>
      <c r="D299" s="38">
        <f t="shared" si="34"/>
        <v>0</v>
      </c>
      <c r="E299" s="39">
        <f t="shared" si="28"/>
        <v>0</v>
      </c>
      <c r="F299" s="38">
        <f t="shared" si="29"/>
        <v>0</v>
      </c>
      <c r="G299" s="40">
        <f t="shared" si="30"/>
        <v>0</v>
      </c>
      <c r="H299" s="41">
        <f t="shared" si="31"/>
        <v>0</v>
      </c>
      <c r="I299" s="1"/>
    </row>
    <row r="300" spans="1:9" s="2" customFormat="1" ht="12.75">
      <c r="A300" s="1"/>
      <c r="B300" s="36">
        <f t="shared" si="32"/>
      </c>
      <c r="C300" s="37">
        <f t="shared" si="33"/>
      </c>
      <c r="D300" s="38">
        <f t="shared" si="34"/>
        <v>0</v>
      </c>
      <c r="E300" s="39">
        <f t="shared" si="28"/>
        <v>0</v>
      </c>
      <c r="F300" s="38">
        <f t="shared" si="29"/>
        <v>0</v>
      </c>
      <c r="G300" s="40">
        <f t="shared" si="30"/>
        <v>0</v>
      </c>
      <c r="H300" s="41">
        <f t="shared" si="31"/>
        <v>0</v>
      </c>
      <c r="I300" s="1"/>
    </row>
    <row r="301" spans="1:9" s="2" customFormat="1" ht="12.75">
      <c r="A301" s="1"/>
      <c r="B301" s="36">
        <f t="shared" si="32"/>
      </c>
      <c r="C301" s="37">
        <f t="shared" si="33"/>
      </c>
      <c r="D301" s="38">
        <f t="shared" si="34"/>
        <v>0</v>
      </c>
      <c r="E301" s="39">
        <f t="shared" si="28"/>
        <v>0</v>
      </c>
      <c r="F301" s="38">
        <f t="shared" si="29"/>
        <v>0</v>
      </c>
      <c r="G301" s="40">
        <f t="shared" si="30"/>
        <v>0</v>
      </c>
      <c r="H301" s="41">
        <f t="shared" si="31"/>
        <v>0</v>
      </c>
      <c r="I301" s="1"/>
    </row>
    <row r="302" spans="1:9" s="2" customFormat="1" ht="12.75">
      <c r="A302" s="1"/>
      <c r="B302" s="36">
        <f t="shared" si="32"/>
      </c>
      <c r="C302" s="37">
        <f t="shared" si="33"/>
      </c>
      <c r="D302" s="38">
        <f t="shared" si="34"/>
        <v>0</v>
      </c>
      <c r="E302" s="39">
        <f t="shared" si="28"/>
        <v>0</v>
      </c>
      <c r="F302" s="38">
        <f t="shared" si="29"/>
        <v>0</v>
      </c>
      <c r="G302" s="40">
        <f t="shared" si="30"/>
        <v>0</v>
      </c>
      <c r="H302" s="41">
        <f t="shared" si="31"/>
        <v>0</v>
      </c>
      <c r="I302" s="1"/>
    </row>
    <row r="303" spans="1:9" s="2" customFormat="1" ht="12.75">
      <c r="A303" s="1"/>
      <c r="B303" s="36">
        <f t="shared" si="32"/>
      </c>
      <c r="C303" s="37">
        <f t="shared" si="33"/>
      </c>
      <c r="D303" s="38">
        <f t="shared" si="34"/>
        <v>0</v>
      </c>
      <c r="E303" s="39">
        <f t="shared" si="28"/>
        <v>0</v>
      </c>
      <c r="F303" s="38">
        <f t="shared" si="29"/>
        <v>0</v>
      </c>
      <c r="G303" s="40">
        <f t="shared" si="30"/>
        <v>0</v>
      </c>
      <c r="H303" s="41">
        <f t="shared" si="31"/>
        <v>0</v>
      </c>
      <c r="I303" s="1"/>
    </row>
    <row r="304" spans="1:9" s="2" customFormat="1" ht="12.75">
      <c r="A304" s="1"/>
      <c r="B304" s="36">
        <f t="shared" si="32"/>
      </c>
      <c r="C304" s="37">
        <f t="shared" si="33"/>
      </c>
      <c r="D304" s="38">
        <f t="shared" si="34"/>
        <v>0</v>
      </c>
      <c r="E304" s="39">
        <f t="shared" si="28"/>
        <v>0</v>
      </c>
      <c r="F304" s="38">
        <f t="shared" si="29"/>
        <v>0</v>
      </c>
      <c r="G304" s="40">
        <f t="shared" si="30"/>
        <v>0</v>
      </c>
      <c r="H304" s="41">
        <f t="shared" si="31"/>
        <v>0</v>
      </c>
      <c r="I304" s="1"/>
    </row>
    <row r="305" spans="1:9" s="2" customFormat="1" ht="12.75">
      <c r="A305" s="1"/>
      <c r="B305" s="36">
        <f t="shared" si="32"/>
      </c>
      <c r="C305" s="37">
        <f t="shared" si="33"/>
      </c>
      <c r="D305" s="38">
        <f t="shared" si="34"/>
        <v>0</v>
      </c>
      <c r="E305" s="39">
        <f t="shared" si="28"/>
        <v>0</v>
      </c>
      <c r="F305" s="38">
        <f t="shared" si="29"/>
        <v>0</v>
      </c>
      <c r="G305" s="40">
        <f t="shared" si="30"/>
        <v>0</v>
      </c>
      <c r="H305" s="41">
        <f t="shared" si="31"/>
        <v>0</v>
      </c>
      <c r="I305" s="1"/>
    </row>
    <row r="306" spans="1:9" s="2" customFormat="1" ht="12.75">
      <c r="A306" s="1"/>
      <c r="B306" s="36">
        <f t="shared" si="32"/>
      </c>
      <c r="C306" s="37">
        <f t="shared" si="33"/>
      </c>
      <c r="D306" s="38">
        <f t="shared" si="34"/>
        <v>0</v>
      </c>
      <c r="E306" s="39">
        <f t="shared" si="28"/>
        <v>0</v>
      </c>
      <c r="F306" s="38">
        <f t="shared" si="29"/>
        <v>0</v>
      </c>
      <c r="G306" s="40">
        <f t="shared" si="30"/>
        <v>0</v>
      </c>
      <c r="H306" s="41">
        <f t="shared" si="31"/>
        <v>0</v>
      </c>
      <c r="I306" s="1"/>
    </row>
    <row r="307" spans="1:9" s="2" customFormat="1" ht="12.75">
      <c r="A307" s="1"/>
      <c r="B307" s="36">
        <f t="shared" si="32"/>
      </c>
      <c r="C307" s="37">
        <f t="shared" si="33"/>
      </c>
      <c r="D307" s="38">
        <f t="shared" si="34"/>
        <v>0</v>
      </c>
      <c r="E307" s="39">
        <f t="shared" si="28"/>
        <v>0</v>
      </c>
      <c r="F307" s="38">
        <f t="shared" si="29"/>
        <v>0</v>
      </c>
      <c r="G307" s="40">
        <f t="shared" si="30"/>
        <v>0</v>
      </c>
      <c r="H307" s="41">
        <f t="shared" si="31"/>
        <v>0</v>
      </c>
      <c r="I307" s="1"/>
    </row>
    <row r="308" spans="1:9" s="2" customFormat="1" ht="12.75">
      <c r="A308" s="1"/>
      <c r="B308" s="36">
        <f t="shared" si="32"/>
      </c>
      <c r="C308" s="37">
        <f t="shared" si="33"/>
      </c>
      <c r="D308" s="38">
        <f t="shared" si="34"/>
        <v>0</v>
      </c>
      <c r="E308" s="39">
        <f t="shared" si="28"/>
        <v>0</v>
      </c>
      <c r="F308" s="38">
        <f t="shared" si="29"/>
        <v>0</v>
      </c>
      <c r="G308" s="40">
        <f t="shared" si="30"/>
        <v>0</v>
      </c>
      <c r="H308" s="41">
        <f t="shared" si="31"/>
        <v>0</v>
      </c>
      <c r="I308" s="1"/>
    </row>
    <row r="309" spans="1:9" s="2" customFormat="1" ht="12.75">
      <c r="A309" s="1"/>
      <c r="B309" s="36">
        <f t="shared" si="32"/>
      </c>
      <c r="C309" s="37">
        <f t="shared" si="33"/>
      </c>
      <c r="D309" s="38">
        <f t="shared" si="34"/>
        <v>0</v>
      </c>
      <c r="E309" s="39">
        <f t="shared" si="28"/>
        <v>0</v>
      </c>
      <c r="F309" s="38">
        <f t="shared" si="29"/>
        <v>0</v>
      </c>
      <c r="G309" s="40">
        <f t="shared" si="30"/>
        <v>0</v>
      </c>
      <c r="H309" s="41">
        <f t="shared" si="31"/>
        <v>0</v>
      </c>
      <c r="I309" s="1"/>
    </row>
    <row r="310" spans="1:9" s="2" customFormat="1" ht="12.75">
      <c r="A310" s="1"/>
      <c r="B310" s="36">
        <f t="shared" si="32"/>
      </c>
      <c r="C310" s="37">
        <f t="shared" si="33"/>
      </c>
      <c r="D310" s="38">
        <f t="shared" si="34"/>
        <v>0</v>
      </c>
      <c r="E310" s="39">
        <f t="shared" si="28"/>
        <v>0</v>
      </c>
      <c r="F310" s="38">
        <f t="shared" si="29"/>
        <v>0</v>
      </c>
      <c r="G310" s="40">
        <f t="shared" si="30"/>
        <v>0</v>
      </c>
      <c r="H310" s="41">
        <f t="shared" si="31"/>
        <v>0</v>
      </c>
      <c r="I310" s="1"/>
    </row>
    <row r="311" spans="1:9" s="2" customFormat="1" ht="12.75">
      <c r="A311" s="1"/>
      <c r="B311" s="36">
        <f t="shared" si="32"/>
      </c>
      <c r="C311" s="37">
        <f t="shared" si="33"/>
      </c>
      <c r="D311" s="38">
        <f t="shared" si="34"/>
        <v>0</v>
      </c>
      <c r="E311" s="39">
        <f t="shared" si="28"/>
        <v>0</v>
      </c>
      <c r="F311" s="38">
        <f t="shared" si="29"/>
        <v>0</v>
      </c>
      <c r="G311" s="40">
        <f t="shared" si="30"/>
        <v>0</v>
      </c>
      <c r="H311" s="41">
        <f t="shared" si="31"/>
        <v>0</v>
      </c>
      <c r="I311" s="1"/>
    </row>
    <row r="312" spans="1:9" s="2" customFormat="1" ht="12.75">
      <c r="A312" s="1"/>
      <c r="B312" s="36">
        <f t="shared" si="32"/>
      </c>
      <c r="C312" s="37">
        <f t="shared" si="33"/>
      </c>
      <c r="D312" s="38">
        <f t="shared" si="34"/>
        <v>0</v>
      </c>
      <c r="E312" s="39">
        <f t="shared" si="28"/>
        <v>0</v>
      </c>
      <c r="F312" s="38">
        <f t="shared" si="29"/>
        <v>0</v>
      </c>
      <c r="G312" s="40">
        <f t="shared" si="30"/>
        <v>0</v>
      </c>
      <c r="H312" s="41">
        <f t="shared" si="31"/>
        <v>0</v>
      </c>
      <c r="I312" s="1"/>
    </row>
    <row r="313" spans="1:9" s="2" customFormat="1" ht="12.75">
      <c r="A313" s="1"/>
      <c r="B313" s="36">
        <f t="shared" si="32"/>
      </c>
      <c r="C313" s="37">
        <f t="shared" si="33"/>
      </c>
      <c r="D313" s="38">
        <f t="shared" si="34"/>
        <v>0</v>
      </c>
      <c r="E313" s="39">
        <f t="shared" si="28"/>
        <v>0</v>
      </c>
      <c r="F313" s="38">
        <f t="shared" si="29"/>
        <v>0</v>
      </c>
      <c r="G313" s="40">
        <f t="shared" si="30"/>
        <v>0</v>
      </c>
      <c r="H313" s="41">
        <f t="shared" si="31"/>
        <v>0</v>
      </c>
      <c r="I313" s="1"/>
    </row>
    <row r="314" spans="1:9" s="2" customFormat="1" ht="12.75">
      <c r="A314" s="1"/>
      <c r="B314" s="36">
        <f t="shared" si="32"/>
      </c>
      <c r="C314" s="37">
        <f t="shared" si="33"/>
      </c>
      <c r="D314" s="38">
        <f t="shared" si="34"/>
        <v>0</v>
      </c>
      <c r="E314" s="39">
        <f t="shared" si="28"/>
        <v>0</v>
      </c>
      <c r="F314" s="38">
        <f t="shared" si="29"/>
        <v>0</v>
      </c>
      <c r="G314" s="40">
        <f t="shared" si="30"/>
        <v>0</v>
      </c>
      <c r="H314" s="41">
        <f t="shared" si="31"/>
        <v>0</v>
      </c>
      <c r="I314" s="1"/>
    </row>
    <row r="315" spans="1:9" s="2" customFormat="1" ht="12.75">
      <c r="A315" s="1"/>
      <c r="B315" s="36">
        <f t="shared" si="32"/>
      </c>
      <c r="C315" s="37">
        <f t="shared" si="33"/>
      </c>
      <c r="D315" s="38">
        <f t="shared" si="34"/>
        <v>0</v>
      </c>
      <c r="E315" s="39">
        <f t="shared" si="28"/>
        <v>0</v>
      </c>
      <c r="F315" s="38">
        <f t="shared" si="29"/>
        <v>0</v>
      </c>
      <c r="G315" s="40">
        <f t="shared" si="30"/>
        <v>0</v>
      </c>
      <c r="H315" s="41">
        <f t="shared" si="31"/>
        <v>0</v>
      </c>
      <c r="I315" s="1"/>
    </row>
    <row r="316" spans="1:9" s="2" customFormat="1" ht="12.75">
      <c r="A316" s="1"/>
      <c r="B316" s="36">
        <f t="shared" si="32"/>
      </c>
      <c r="C316" s="37">
        <f t="shared" si="33"/>
      </c>
      <c r="D316" s="38">
        <f t="shared" si="34"/>
        <v>0</v>
      </c>
      <c r="E316" s="39">
        <f t="shared" si="28"/>
        <v>0</v>
      </c>
      <c r="F316" s="38">
        <f t="shared" si="29"/>
        <v>0</v>
      </c>
      <c r="G316" s="40">
        <f t="shared" si="30"/>
        <v>0</v>
      </c>
      <c r="H316" s="41">
        <f t="shared" si="31"/>
        <v>0</v>
      </c>
      <c r="I316" s="1"/>
    </row>
    <row r="317" spans="1:9" s="2" customFormat="1" ht="12.75">
      <c r="A317" s="1"/>
      <c r="B317" s="36">
        <f t="shared" si="32"/>
      </c>
      <c r="C317" s="37">
        <f t="shared" si="33"/>
      </c>
      <c r="D317" s="38">
        <f t="shared" si="34"/>
        <v>0</v>
      </c>
      <c r="E317" s="39">
        <f t="shared" si="28"/>
        <v>0</v>
      </c>
      <c r="F317" s="38">
        <f t="shared" si="29"/>
        <v>0</v>
      </c>
      <c r="G317" s="40">
        <f t="shared" si="30"/>
        <v>0</v>
      </c>
      <c r="H317" s="41">
        <f t="shared" si="31"/>
        <v>0</v>
      </c>
      <c r="I317" s="1"/>
    </row>
    <row r="318" spans="1:9" s="2" customFormat="1" ht="12.75">
      <c r="A318" s="1"/>
      <c r="B318" s="36">
        <f t="shared" si="32"/>
      </c>
      <c r="C318" s="37">
        <f t="shared" si="33"/>
      </c>
      <c r="D318" s="38">
        <f t="shared" si="34"/>
        <v>0</v>
      </c>
      <c r="E318" s="39">
        <f t="shared" si="28"/>
        <v>0</v>
      </c>
      <c r="F318" s="38">
        <f t="shared" si="29"/>
        <v>0</v>
      </c>
      <c r="G318" s="40">
        <f t="shared" si="30"/>
        <v>0</v>
      </c>
      <c r="H318" s="41">
        <f t="shared" si="31"/>
        <v>0</v>
      </c>
      <c r="I318" s="1"/>
    </row>
    <row r="319" spans="1:9" s="2" customFormat="1" ht="12.75">
      <c r="A319" s="1"/>
      <c r="B319" s="36">
        <f t="shared" si="32"/>
      </c>
      <c r="C319" s="37">
        <f t="shared" si="33"/>
      </c>
      <c r="D319" s="38">
        <f t="shared" si="34"/>
        <v>0</v>
      </c>
      <c r="E319" s="39">
        <f t="shared" si="28"/>
        <v>0</v>
      </c>
      <c r="F319" s="38">
        <f t="shared" si="29"/>
        <v>0</v>
      </c>
      <c r="G319" s="40">
        <f t="shared" si="30"/>
        <v>0</v>
      </c>
      <c r="H319" s="41">
        <f t="shared" si="31"/>
        <v>0</v>
      </c>
      <c r="I319" s="1"/>
    </row>
    <row r="320" spans="1:9" s="2" customFormat="1" ht="12.75">
      <c r="A320" s="1"/>
      <c r="B320" s="36">
        <f t="shared" si="32"/>
      </c>
      <c r="C320" s="37">
        <f t="shared" si="33"/>
      </c>
      <c r="D320" s="38">
        <f t="shared" si="34"/>
        <v>0</v>
      </c>
      <c r="E320" s="39">
        <f t="shared" si="28"/>
        <v>0</v>
      </c>
      <c r="F320" s="38">
        <f t="shared" si="29"/>
        <v>0</v>
      </c>
      <c r="G320" s="40">
        <f t="shared" si="30"/>
        <v>0</v>
      </c>
      <c r="H320" s="41">
        <f t="shared" si="31"/>
        <v>0</v>
      </c>
      <c r="I320" s="1"/>
    </row>
    <row r="321" spans="1:9" s="2" customFormat="1" ht="12.75">
      <c r="A321" s="1"/>
      <c r="B321" s="36">
        <f t="shared" si="32"/>
      </c>
      <c r="C321" s="37">
        <f t="shared" si="33"/>
      </c>
      <c r="D321" s="38">
        <f t="shared" si="34"/>
        <v>0</v>
      </c>
      <c r="E321" s="39">
        <f t="shared" si="28"/>
        <v>0</v>
      </c>
      <c r="F321" s="38">
        <f t="shared" si="29"/>
        <v>0</v>
      </c>
      <c r="G321" s="40">
        <f t="shared" si="30"/>
        <v>0</v>
      </c>
      <c r="H321" s="41">
        <f t="shared" si="31"/>
        <v>0</v>
      </c>
      <c r="I321" s="1"/>
    </row>
    <row r="322" spans="1:9" s="2" customFormat="1" ht="12.75">
      <c r="A322" s="1"/>
      <c r="B322" s="36">
        <f t="shared" si="32"/>
      </c>
      <c r="C322" s="37">
        <f t="shared" si="33"/>
      </c>
      <c r="D322" s="38">
        <f t="shared" si="34"/>
        <v>0</v>
      </c>
      <c r="E322" s="39">
        <f t="shared" si="28"/>
        <v>0</v>
      </c>
      <c r="F322" s="38">
        <f t="shared" si="29"/>
        <v>0</v>
      </c>
      <c r="G322" s="40">
        <f t="shared" si="30"/>
        <v>0</v>
      </c>
      <c r="H322" s="41">
        <f t="shared" si="31"/>
        <v>0</v>
      </c>
      <c r="I322" s="1"/>
    </row>
    <row r="323" spans="1:9" s="2" customFormat="1" ht="12.75">
      <c r="A323" s="1"/>
      <c r="B323" s="36">
        <f t="shared" si="32"/>
      </c>
      <c r="C323" s="37">
        <f t="shared" si="33"/>
      </c>
      <c r="D323" s="38">
        <f t="shared" si="34"/>
        <v>0</v>
      </c>
      <c r="E323" s="39">
        <f t="shared" si="28"/>
        <v>0</v>
      </c>
      <c r="F323" s="38">
        <f t="shared" si="29"/>
        <v>0</v>
      </c>
      <c r="G323" s="40">
        <f t="shared" si="30"/>
        <v>0</v>
      </c>
      <c r="H323" s="41">
        <f t="shared" si="31"/>
        <v>0</v>
      </c>
      <c r="I323" s="1"/>
    </row>
    <row r="324" spans="1:9" s="2" customFormat="1" ht="12.75">
      <c r="A324" s="1"/>
      <c r="B324" s="36">
        <f t="shared" si="32"/>
      </c>
      <c r="C324" s="37">
        <f t="shared" si="33"/>
      </c>
      <c r="D324" s="38">
        <f t="shared" si="34"/>
        <v>0</v>
      </c>
      <c r="E324" s="39">
        <f t="shared" si="28"/>
        <v>0</v>
      </c>
      <c r="F324" s="38">
        <f t="shared" si="29"/>
        <v>0</v>
      </c>
      <c r="G324" s="40">
        <f t="shared" si="30"/>
        <v>0</v>
      </c>
      <c r="H324" s="41">
        <f t="shared" si="31"/>
        <v>0</v>
      </c>
      <c r="I324" s="1"/>
    </row>
    <row r="325" spans="1:9" s="2" customFormat="1" ht="12.75">
      <c r="A325" s="1"/>
      <c r="B325" s="36">
        <f t="shared" si="32"/>
      </c>
      <c r="C325" s="37">
        <f t="shared" si="33"/>
      </c>
      <c r="D325" s="38">
        <f t="shared" si="34"/>
        <v>0</v>
      </c>
      <c r="E325" s="39">
        <f t="shared" si="28"/>
        <v>0</v>
      </c>
      <c r="F325" s="38">
        <f t="shared" si="29"/>
        <v>0</v>
      </c>
      <c r="G325" s="40">
        <f t="shared" si="30"/>
        <v>0</v>
      </c>
      <c r="H325" s="41">
        <f t="shared" si="31"/>
        <v>0</v>
      </c>
      <c r="I325" s="1"/>
    </row>
    <row r="326" spans="1:9" s="2" customFormat="1" ht="12.75">
      <c r="A326" s="1"/>
      <c r="B326" s="30">
        <f t="shared" si="32"/>
      </c>
      <c r="C326" s="31">
        <f t="shared" si="33"/>
      </c>
      <c r="D326" s="32">
        <f t="shared" si="34"/>
        <v>0</v>
      </c>
      <c r="E326" s="33">
        <f t="shared" si="28"/>
        <v>0</v>
      </c>
      <c r="F326" s="32">
        <f t="shared" si="29"/>
        <v>0</v>
      </c>
      <c r="G326" s="34">
        <f t="shared" si="30"/>
        <v>0</v>
      </c>
      <c r="H326" s="35">
        <f t="shared" si="31"/>
        <v>0</v>
      </c>
      <c r="I326" s="1"/>
    </row>
    <row r="327" s="2" customFormat="1" ht="12.75"/>
    <row r="328" s="2" customFormat="1" ht="12.75"/>
    <row r="329" s="2" customFormat="1" ht="12.75"/>
    <row r="330" s="2" customFormat="1" ht="12.75"/>
  </sheetData>
  <mergeCells count="35">
    <mergeCell ref="D1:H1"/>
    <mergeCell ref="B23:H23"/>
    <mergeCell ref="B24:B25"/>
    <mergeCell ref="C24:C25"/>
    <mergeCell ref="D24:D25"/>
    <mergeCell ref="E24:E25"/>
    <mergeCell ref="F24:F25"/>
    <mergeCell ref="G24:G25"/>
    <mergeCell ref="H24:H25"/>
    <mergeCell ref="B15:C15"/>
    <mergeCell ref="B17:H17"/>
    <mergeCell ref="B18:B19"/>
    <mergeCell ref="C18:C19"/>
    <mergeCell ref="D18:D19"/>
    <mergeCell ref="E18:E19"/>
    <mergeCell ref="F18:F19"/>
    <mergeCell ref="G18:G19"/>
    <mergeCell ref="H18:H19"/>
    <mergeCell ref="B12:C12"/>
    <mergeCell ref="G12:H12"/>
    <mergeCell ref="B13:C13"/>
    <mergeCell ref="G13:H13"/>
    <mergeCell ref="B10:C10"/>
    <mergeCell ref="G10:H10"/>
    <mergeCell ref="B11:C11"/>
    <mergeCell ref="G11:H11"/>
    <mergeCell ref="B7:C7"/>
    <mergeCell ref="B8:C8"/>
    <mergeCell ref="G8:H8"/>
    <mergeCell ref="B9:C9"/>
    <mergeCell ref="B3:E3"/>
    <mergeCell ref="G3:I3"/>
    <mergeCell ref="B5:C5"/>
    <mergeCell ref="B6:C6"/>
    <mergeCell ref="G6:H6"/>
  </mergeCells>
  <conditionalFormatting sqref="D11">
    <cfRule type="expression" priority="1" dxfId="0" stopIfTrue="1">
      <formula>$I$13&lt;&gt;ROUND($I$13,0)</formula>
    </cfRule>
  </conditionalFormatting>
  <dataValidations count="2">
    <dataValidation type="textLength" showInputMessage="1" promptTitle="Type de taux" prompt="&quot;A&quot; pour Actuariel &#10;'&quot;P&quot; pour Proportionnel" errorTitle="Erreur de saisie" error="Il faut saisir Actuariel ou Proportionnel" sqref="E6">
      <formula1>1</formula1>
      <formula2>1</formula2>
    </dataValidation>
    <dataValidation operator="equal" allowBlank="1" showInputMessage="1" promptTitle="Périodicité" prompt="M-Mensuel&#10;T-Trimestriel&#10;S-Semestriel&#10;A-Annuel" errorTitle="Erreur de saisie" error="Il faut saisir Mensuel, Trimestriel, Semestriel ou Annuel" sqref="D9">
      <formula1>0</formula1>
    </dataValidation>
  </dataValidations>
  <hyperlinks>
    <hyperlink ref="D1" r:id="rId1" display="http://jlabfinance.free.fr/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Lahaye</cp:lastModifiedBy>
  <dcterms:modified xsi:type="dcterms:W3CDTF">2008-03-04T23:20:15Z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